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LAN 2020\"/>
    </mc:Choice>
  </mc:AlternateContent>
  <bookViews>
    <workbookView xWindow="0" yWindow="0" windowWidth="28800" windowHeight="12300"/>
  </bookViews>
  <sheets>
    <sheet name="List1" sheetId="1" r:id="rId1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F76" i="1"/>
  <c r="S73" i="1"/>
  <c r="Q72" i="1"/>
  <c r="K72" i="1"/>
  <c r="Q69" i="1"/>
  <c r="F69" i="1"/>
  <c r="G69" i="1" s="1"/>
  <c r="D69" i="1"/>
  <c r="C69" i="1"/>
  <c r="H67" i="1"/>
  <c r="G67" i="1"/>
  <c r="Q63" i="1"/>
  <c r="P63" i="1"/>
  <c r="O63" i="1"/>
  <c r="N63" i="1"/>
  <c r="N69" i="1" s="1"/>
  <c r="K80" i="1" s="1"/>
  <c r="H63" i="1"/>
  <c r="G63" i="1"/>
  <c r="D63" i="1"/>
  <c r="D62" i="1" s="1"/>
  <c r="F62" i="1"/>
  <c r="H62" i="1" s="1"/>
  <c r="E62" i="1"/>
  <c r="E69" i="1" s="1"/>
  <c r="H69" i="1" s="1"/>
  <c r="C62" i="1"/>
  <c r="C61" i="1" s="1"/>
  <c r="G61" i="1" s="1"/>
  <c r="E61" i="1"/>
  <c r="H61" i="1" s="1"/>
  <c r="D61" i="1"/>
  <c r="S54" i="1"/>
  <c r="O54" i="1"/>
  <c r="H53" i="1"/>
  <c r="H52" i="1"/>
  <c r="G52" i="1"/>
  <c r="K51" i="1"/>
  <c r="F51" i="1"/>
  <c r="H51" i="1" s="1"/>
  <c r="E51" i="1"/>
  <c r="D51" i="1"/>
  <c r="C51" i="1"/>
  <c r="H50" i="1"/>
  <c r="G50" i="1"/>
  <c r="H49" i="1"/>
  <c r="G49" i="1"/>
  <c r="H48" i="1"/>
  <c r="G48" i="1"/>
  <c r="H47" i="1"/>
  <c r="G47" i="1"/>
  <c r="H46" i="1"/>
  <c r="G46" i="1"/>
  <c r="N45" i="1"/>
  <c r="M45" i="1"/>
  <c r="K45" i="1"/>
  <c r="F45" i="1"/>
  <c r="H45" i="1" s="1"/>
  <c r="E45" i="1"/>
  <c r="D45" i="1"/>
  <c r="C45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Q34" i="1"/>
  <c r="P34" i="1"/>
  <c r="O34" i="1"/>
  <c r="N34" i="1"/>
  <c r="N54" i="1" s="1"/>
  <c r="N73" i="1" s="1"/>
  <c r="M34" i="1"/>
  <c r="M54" i="1" s="1"/>
  <c r="M73" i="1" s="1"/>
  <c r="L34" i="1"/>
  <c r="L54" i="1" s="1"/>
  <c r="L73" i="1" s="1"/>
  <c r="K34" i="1"/>
  <c r="F34" i="1"/>
  <c r="H34" i="1" s="1"/>
  <c r="E34" i="1"/>
  <c r="D34" i="1"/>
  <c r="C34" i="1"/>
  <c r="H33" i="1"/>
  <c r="G33" i="1"/>
  <c r="H32" i="1"/>
  <c r="G32" i="1"/>
  <c r="H31" i="1"/>
  <c r="G31" i="1"/>
  <c r="H30" i="1"/>
  <c r="G30" i="1"/>
  <c r="H29" i="1"/>
  <c r="G29" i="1"/>
  <c r="H28" i="1"/>
  <c r="G28" i="1"/>
  <c r="S27" i="1"/>
  <c r="R27" i="1"/>
  <c r="R54" i="1" s="1"/>
  <c r="Q27" i="1"/>
  <c r="Q54" i="1" s="1"/>
  <c r="Q73" i="1" s="1"/>
  <c r="P27" i="1"/>
  <c r="P54" i="1" s="1"/>
  <c r="P73" i="1" s="1"/>
  <c r="O27" i="1"/>
  <c r="N27" i="1"/>
  <c r="M27" i="1"/>
  <c r="K27" i="1"/>
  <c r="H27" i="1"/>
  <c r="G27" i="1"/>
  <c r="F27" i="1"/>
  <c r="E27" i="1"/>
  <c r="D27" i="1"/>
  <c r="D21" i="1" s="1"/>
  <c r="C27" i="1"/>
  <c r="C21" i="1" s="1"/>
  <c r="H26" i="1"/>
  <c r="G26" i="1"/>
  <c r="H25" i="1"/>
  <c r="G25" i="1"/>
  <c r="H24" i="1"/>
  <c r="G24" i="1"/>
  <c r="H23" i="1"/>
  <c r="G23" i="1"/>
  <c r="N22" i="1"/>
  <c r="K22" i="1"/>
  <c r="K54" i="1" s="1"/>
  <c r="F22" i="1"/>
  <c r="H22" i="1" s="1"/>
  <c r="E22" i="1"/>
  <c r="D22" i="1"/>
  <c r="C22" i="1"/>
  <c r="F21" i="1"/>
  <c r="H21" i="1" s="1"/>
  <c r="E21" i="1"/>
  <c r="E54" i="1" s="1"/>
  <c r="H20" i="1"/>
  <c r="G20" i="1"/>
  <c r="H19" i="1"/>
  <c r="G19" i="1"/>
  <c r="H18" i="1"/>
  <c r="G18" i="1"/>
  <c r="O17" i="1"/>
  <c r="G17" i="1"/>
  <c r="F17" i="1"/>
  <c r="H17" i="1" s="1"/>
  <c r="E17" i="1"/>
  <c r="D17" i="1"/>
  <c r="C17" i="1"/>
  <c r="S15" i="1"/>
  <c r="S72" i="1" s="1"/>
  <c r="S78" i="1" s="1"/>
  <c r="R15" i="1"/>
  <c r="R72" i="1" s="1"/>
  <c r="Q15" i="1"/>
  <c r="P15" i="1"/>
  <c r="P72" i="1" s="1"/>
  <c r="O15" i="1"/>
  <c r="O72" i="1" s="1"/>
  <c r="N15" i="1"/>
  <c r="N72" i="1" s="1"/>
  <c r="M15" i="1"/>
  <c r="M56" i="1" s="1"/>
  <c r="L15" i="1"/>
  <c r="L72" i="1" s="1"/>
  <c r="L78" i="1" s="1"/>
  <c r="K15" i="1"/>
  <c r="F15" i="1"/>
  <c r="G15" i="1" s="1"/>
  <c r="E15" i="1"/>
  <c r="E72" i="1" s="1"/>
  <c r="D15" i="1"/>
  <c r="D72" i="1" s="1"/>
  <c r="C15" i="1"/>
  <c r="H14" i="1"/>
  <c r="H13" i="1"/>
  <c r="G13" i="1"/>
  <c r="H12" i="1"/>
  <c r="G12" i="1"/>
  <c r="H11" i="1"/>
  <c r="G11" i="1"/>
  <c r="G10" i="1"/>
  <c r="H8" i="1"/>
  <c r="G8" i="1"/>
  <c r="H7" i="1"/>
  <c r="G7" i="1"/>
  <c r="P74" i="1" l="1"/>
  <c r="P78" i="1"/>
  <c r="K75" i="1"/>
  <c r="Q78" i="1"/>
  <c r="R78" i="1"/>
  <c r="R74" i="1"/>
  <c r="N78" i="1"/>
  <c r="N75" i="1"/>
  <c r="C54" i="1"/>
  <c r="E73" i="1"/>
  <c r="T54" i="1"/>
  <c r="K73" i="1"/>
  <c r="T73" i="1" s="1"/>
  <c r="K56" i="1"/>
  <c r="O78" i="1"/>
  <c r="O74" i="1"/>
  <c r="D54" i="1"/>
  <c r="T15" i="1"/>
  <c r="G22" i="1"/>
  <c r="M72" i="1"/>
  <c r="H15" i="1"/>
  <c r="G51" i="1"/>
  <c r="O55" i="1"/>
  <c r="N56" i="1"/>
  <c r="D73" i="1"/>
  <c r="P55" i="1"/>
  <c r="F72" i="1"/>
  <c r="Q75" i="1"/>
  <c r="R55" i="1"/>
  <c r="F54" i="1"/>
  <c r="G21" i="1"/>
  <c r="G34" i="1"/>
  <c r="L55" i="1"/>
  <c r="L56" i="1"/>
  <c r="G62" i="1"/>
  <c r="K78" i="1"/>
  <c r="G45" i="1"/>
  <c r="M55" i="1"/>
  <c r="T72" i="1"/>
  <c r="T74" i="1" s="1"/>
  <c r="H54" i="1" l="1"/>
  <c r="G54" i="1"/>
  <c r="F73" i="1"/>
  <c r="F75" i="1"/>
  <c r="F78" i="1" s="1"/>
  <c r="M74" i="1"/>
  <c r="M78" i="1"/>
  <c r="T78" i="1" s="1"/>
  <c r="K79" i="1" s="1"/>
  <c r="K81" i="1" s="1"/>
  <c r="K83" i="1" s="1"/>
  <c r="F89" i="1" s="1"/>
  <c r="F90" i="1" l="1"/>
  <c r="H89" i="1"/>
  <c r="G89" i="1"/>
  <c r="H90" i="1" l="1"/>
  <c r="G90" i="1"/>
</calcChain>
</file>

<file path=xl/sharedStrings.xml><?xml version="1.0" encoding="utf-8"?>
<sst xmlns="http://schemas.openxmlformats.org/spreadsheetml/2006/main" count="192" uniqueCount="111">
  <si>
    <t xml:space="preserve">                      UČENIČKI  DOM -KUTINA</t>
  </si>
  <si>
    <t xml:space="preserve"> </t>
  </si>
  <si>
    <t>Izvršenje fincijskog plana za 2020.g. po ekonomskoj klasifikaciji i  izvorima financiranja</t>
  </si>
  <si>
    <t xml:space="preserve">   IZVJEŠTAJ O IZVRŠENJU FINANCIJSKOG PLANA PO EKONOMSKOJ KLASIFIKACIJI ZA  2020.</t>
  </si>
  <si>
    <t>Šifra</t>
  </si>
  <si>
    <t>Naziv</t>
  </si>
  <si>
    <t>Ostvareno/izvršeno 2019.</t>
  </si>
  <si>
    <t>Izvorni plan 2020.</t>
  </si>
  <si>
    <t>Tekući plan 2020.</t>
  </si>
  <si>
    <t>Ostvareno/izvršeno 2020.</t>
  </si>
  <si>
    <t>Indeks</t>
  </si>
  <si>
    <t>Opći prihodi i primici-dec</t>
  </si>
  <si>
    <t>Vlastiti prihodi</t>
  </si>
  <si>
    <t>Prihodi za posebne namjene</t>
  </si>
  <si>
    <t>Opći prihodi i primici od SMŽ</t>
  </si>
  <si>
    <t>Pomoći MZO plaće i mat prava</t>
  </si>
  <si>
    <t>Prihodi od nefinancijske imovine i nadoknade šteta s osnova osiguranja</t>
  </si>
  <si>
    <t>Preneseni višak prihoda</t>
  </si>
  <si>
    <t>Pomoći ministarstva poljoprivrede Šk Shema</t>
  </si>
  <si>
    <t>Opći prihodi i primici</t>
  </si>
  <si>
    <t>UKUPNO PRIHODI IZVRŠENJE 2020.</t>
  </si>
  <si>
    <t>6=5/2*100</t>
  </si>
  <si>
    <t>7=5/4*100</t>
  </si>
  <si>
    <t>Prihodi od potpora - MZO</t>
  </si>
  <si>
    <t>Prihodi od kamata</t>
  </si>
  <si>
    <t>Ostali prihodi od nefinanc. Imovine</t>
  </si>
  <si>
    <t>Prihodi po posebnim propisima-uč.</t>
  </si>
  <si>
    <t>Prihodi od OZ za štete</t>
  </si>
  <si>
    <t>Prihodi ostvareni na tržištu-vlastiti</t>
  </si>
  <si>
    <t>Prihodi iz nadležnog proračuna-SMŽ</t>
  </si>
  <si>
    <t>UKUPNI  PRIHODI</t>
  </si>
  <si>
    <t>RASHODI POSLOVANJA</t>
  </si>
  <si>
    <t>Rashodi za zaposlene</t>
  </si>
  <si>
    <t>Izdaci za plaće</t>
  </si>
  <si>
    <t>Ostali rashodi za zaposlene</t>
  </si>
  <si>
    <t>Doprinosi za obvezno zdravstveno osiguranje</t>
  </si>
  <si>
    <t>Materijalni rashodi</t>
  </si>
  <si>
    <t>Naknade troškova zaposlenima</t>
  </si>
  <si>
    <t>Službena  putovanja</t>
  </si>
  <si>
    <t>Naknade za prijevoz, rad na ter.</t>
  </si>
  <si>
    <t>Stručno usavršavanje</t>
  </si>
  <si>
    <t>Ostali rash. za zaposl.</t>
  </si>
  <si>
    <t>Rashodi za materijal i energiju</t>
  </si>
  <si>
    <t>Uredski materijal i ostali  materijal</t>
  </si>
  <si>
    <t>Materijal i sirovine-hrana</t>
  </si>
  <si>
    <t>Energija</t>
  </si>
  <si>
    <t>Materijal i djelovi za tek. i invest. održav.</t>
  </si>
  <si>
    <t>Sitni inventar</t>
  </si>
  <si>
    <t>Službena i radna odjeća i obuća</t>
  </si>
  <si>
    <t>Rashodi za usluge</t>
  </si>
  <si>
    <t>Usluge telefona, intern.,pošte i prijevoza</t>
  </si>
  <si>
    <t>Usluge tekuć. I investc.održavanja</t>
  </si>
  <si>
    <t>Usluge promidžbe i inform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</si>
  <si>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</si>
  <si>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</si>
  <si>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</si>
  <si>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</si>
  <si>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</si>
  <si>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</si>
  <si>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Plaće osobama u javnim radovima(HZZ)</t>
  </si>
  <si>
    <t>Ostali nespomenuti rashodi poslovanja</t>
  </si>
  <si>
    <t>Premije osiguranja</t>
  </si>
  <si>
    <t>Reprezentacija</t>
  </si>
  <si>
    <t>Članarine i kotizacije</t>
  </si>
  <si>
    <t>Pristojbe i naknade</t>
  </si>
  <si>
    <t>Financijski  rashodi</t>
  </si>
  <si>
    <t>Bankarske usl i usluge plat.prometa</t>
  </si>
  <si>
    <t>Zatezne kamate</t>
  </si>
  <si>
    <t xml:space="preserve">  RASHODI  SVEUKUPNO</t>
  </si>
  <si>
    <t>RASHODI UKUPNO</t>
  </si>
  <si>
    <t>VIŠAK PRIHODA</t>
  </si>
  <si>
    <t>VIŠAK PRIHODA POSLOVANJA</t>
  </si>
  <si>
    <t>MANJAK PRIHODA</t>
  </si>
  <si>
    <t>MANJAK PRIHODA POSLOVANJA</t>
  </si>
  <si>
    <t>Višak - manjak prihoda poslovanja  - preneseni</t>
  </si>
  <si>
    <t>Obračunati prihodi poslovanja - nenaplaćeni</t>
  </si>
  <si>
    <t>Obračunati prihodi  od prod.proiz.i usluga - nenaplaćeni</t>
  </si>
  <si>
    <t>Rashodi za nabavu nefinancijske imovine</t>
  </si>
  <si>
    <t>Rashodi za nabavu proizvedene dugotrajne  imovine</t>
  </si>
  <si>
    <t>Postrojenja i oprema</t>
  </si>
  <si>
    <t>Uredska oprema i namještaj</t>
  </si>
  <si>
    <t>Oprema za spaš. I zašt.</t>
  </si>
  <si>
    <t>Ostala oprema</t>
  </si>
  <si>
    <t>Knjige, umjetnička djela i ostale izložbene vrijednosti</t>
  </si>
  <si>
    <t>Dodatna ulaganja na građe.</t>
  </si>
  <si>
    <t>Manjak prihoda od nefinancijske imovine</t>
  </si>
  <si>
    <t>Višak pr.od nefinancijske imovina - prenešeni</t>
  </si>
  <si>
    <t>Manjak pr.od nefinancijske imovine-prenešeni</t>
  </si>
  <si>
    <t xml:space="preserve">UKUPNI PRIHODI  </t>
  </si>
  <si>
    <t xml:space="preserve">UKUPNI RASHODI </t>
  </si>
  <si>
    <t xml:space="preserve">UKUPAN VIŠAK PRIHODA </t>
  </si>
  <si>
    <t xml:space="preserve">UKUPAN MANJAK PRIHODA </t>
  </si>
  <si>
    <t>9221-9222</t>
  </si>
  <si>
    <t>Višak prihoda  - preneseni</t>
  </si>
  <si>
    <t>9222-9221</t>
  </si>
  <si>
    <t>Manjak prihoda  - preneseni</t>
  </si>
  <si>
    <t>Razlika prihoda i izdataka (višak - manjak)</t>
  </si>
  <si>
    <t>UKUPAN MANJAK PRIHODA POSLOVANJA</t>
  </si>
  <si>
    <t>Manjak pr.od nefinancijske imovine</t>
  </si>
  <si>
    <t>VIŠAK PRIHODA PRENESENI</t>
  </si>
  <si>
    <t>Višak prihoda i primitaka raspoloživ u sljed. radoblju</t>
  </si>
  <si>
    <t>KORIŠTENJE PRENESENOG VIŠKA</t>
  </si>
  <si>
    <t>Izvor financiranja: Prihodi za posebne namjene-preneseni višak</t>
  </si>
  <si>
    <t>Račun prihoda/primitka</t>
  </si>
  <si>
    <t>Naziv računa</t>
  </si>
  <si>
    <t>Ostvarenje/izvršenje 2018.</t>
  </si>
  <si>
    <t>Izvorni plan 2019.</t>
  </si>
  <si>
    <t>Tekući plan 2019.</t>
  </si>
  <si>
    <t>Ostvarenje/izvršenje 2019.</t>
  </si>
  <si>
    <t>Višak/manjak prihoda</t>
  </si>
  <si>
    <t>Višak prihoda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</si>
</sst>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charset val="238"/>
    </font>
    <font>
      <b/>
      <i/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8"/>
      <color indexed="8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3" fillId="0" borderId="2" xfId="0" applyFont="1" applyBorder="1" applyAlignment="1"/>
    <xf numFmtId="0" fontId="0" fillId="0" borderId="2" xfId="0" applyNumberFormat="1" applyFill="1" applyBorder="1" applyAlignment="1" applyProtection="1"/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0" fontId="7" fillId="2" borderId="17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wrapText="1"/>
    </xf>
    <xf numFmtId="0" fontId="10" fillId="0" borderId="18" xfId="0" applyNumberFormat="1" applyFont="1" applyFill="1" applyBorder="1" applyAlignment="1" applyProtection="1"/>
    <xf numFmtId="0" fontId="0" fillId="0" borderId="18" xfId="0" applyNumberFormat="1" applyFill="1" applyBorder="1" applyAlignment="1" applyProtection="1"/>
    <xf numFmtId="0" fontId="0" fillId="0" borderId="19" xfId="0" applyNumberFormat="1" applyFill="1" applyBorder="1" applyAlignment="1" applyProtection="1"/>
    <xf numFmtId="0" fontId="11" fillId="0" borderId="18" xfId="0" applyNumberFormat="1" applyFont="1" applyFill="1" applyBorder="1" applyAlignment="1" applyProtection="1">
      <alignment wrapText="1"/>
    </xf>
    <xf numFmtId="4" fontId="10" fillId="0" borderId="18" xfId="0" applyNumberFormat="1" applyFont="1" applyFill="1" applyBorder="1" applyAlignment="1" applyProtection="1"/>
    <xf numFmtId="2" fontId="10" fillId="0" borderId="18" xfId="0" applyNumberFormat="1" applyFont="1" applyFill="1" applyBorder="1" applyAlignment="1" applyProtection="1"/>
    <xf numFmtId="2" fontId="10" fillId="0" borderId="19" xfId="0" applyNumberFormat="1" applyFont="1" applyFill="1" applyBorder="1" applyAlignment="1" applyProtection="1"/>
    <xf numFmtId="3" fontId="0" fillId="0" borderId="18" xfId="0" applyNumberFormat="1" applyFill="1" applyBorder="1" applyAlignment="1" applyProtection="1"/>
    <xf numFmtId="0" fontId="5" fillId="0" borderId="18" xfId="0" applyNumberFormat="1" applyFont="1" applyFill="1" applyBorder="1" applyAlignment="1" applyProtection="1">
      <alignment wrapText="1"/>
    </xf>
    <xf numFmtId="0" fontId="5" fillId="0" borderId="20" xfId="0" applyNumberFormat="1" applyFont="1" applyFill="1" applyBorder="1" applyAlignment="1" applyProtection="1">
      <alignment horizontal="left"/>
    </xf>
    <xf numFmtId="4" fontId="12" fillId="0" borderId="18" xfId="0" applyNumberFormat="1" applyFont="1" applyFill="1" applyBorder="1" applyAlignment="1" applyProtection="1"/>
    <xf numFmtId="4" fontId="5" fillId="0" borderId="18" xfId="0" applyNumberFormat="1" applyFont="1" applyFill="1" applyBorder="1" applyAlignment="1" applyProtection="1"/>
    <xf numFmtId="3" fontId="13" fillId="0" borderId="18" xfId="0" applyNumberFormat="1" applyFont="1" applyFill="1" applyBorder="1" applyAlignment="1" applyProtection="1"/>
    <xf numFmtId="3" fontId="13" fillId="0" borderId="19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/>
    <xf numFmtId="0" fontId="14" fillId="0" borderId="18" xfId="0" applyNumberFormat="1" applyFont="1" applyFill="1" applyBorder="1" applyAlignment="1" applyProtection="1">
      <alignment wrapText="1"/>
    </xf>
    <xf numFmtId="0" fontId="10" fillId="0" borderId="20" xfId="0" applyNumberFormat="1" applyFont="1" applyFill="1" applyBorder="1" applyAlignment="1" applyProtection="1">
      <alignment horizontal="center"/>
    </xf>
    <xf numFmtId="0" fontId="12" fillId="0" borderId="20" xfId="0" applyNumberFormat="1" applyFont="1" applyFill="1" applyBorder="1" applyAlignment="1" applyProtection="1">
      <alignment horizontal="center"/>
    </xf>
    <xf numFmtId="4" fontId="5" fillId="3" borderId="18" xfId="0" applyNumberFormat="1" applyFont="1" applyFill="1" applyBorder="1" applyAlignment="1" applyProtection="1"/>
    <xf numFmtId="2" fontId="5" fillId="0" borderId="18" xfId="0" applyNumberFormat="1" applyFont="1" applyFill="1" applyBorder="1" applyAlignment="1" applyProtection="1"/>
    <xf numFmtId="0" fontId="11" fillId="0" borderId="20" xfId="0" applyNumberFormat="1" applyFont="1" applyFill="1" applyBorder="1" applyAlignment="1" applyProtection="1">
      <alignment horizontal="center"/>
    </xf>
    <xf numFmtId="0" fontId="15" fillId="0" borderId="18" xfId="0" applyNumberFormat="1" applyFont="1" applyFill="1" applyBorder="1" applyAlignment="1" applyProtection="1">
      <alignment wrapText="1"/>
    </xf>
    <xf numFmtId="0" fontId="13" fillId="0" borderId="18" xfId="0" applyNumberFormat="1" applyFont="1" applyFill="1" applyBorder="1" applyAlignment="1" applyProtection="1"/>
    <xf numFmtId="3" fontId="5" fillId="0" borderId="18" xfId="0" applyNumberFormat="1" applyFont="1" applyFill="1" applyBorder="1" applyAlignment="1" applyProtection="1"/>
    <xf numFmtId="3" fontId="10" fillId="0" borderId="18" xfId="0" applyNumberFormat="1" applyFont="1" applyFill="1" applyBorder="1" applyAlignment="1" applyProtection="1"/>
    <xf numFmtId="0" fontId="0" fillId="3" borderId="18" xfId="0" applyNumberFormat="1" applyFill="1" applyBorder="1" applyAlignment="1" applyProtection="1"/>
    <xf numFmtId="0" fontId="16" fillId="0" borderId="18" xfId="0" applyNumberFormat="1" applyFont="1" applyFill="1" applyBorder="1" applyAlignment="1" applyProtection="1">
      <alignment wrapText="1"/>
    </xf>
    <xf numFmtId="0" fontId="17" fillId="0" borderId="20" xfId="0" applyFont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8" fillId="2" borderId="20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0" fillId="0" borderId="21" xfId="0" applyNumberFormat="1" applyFill="1" applyBorder="1" applyAlignment="1" applyProtection="1"/>
    <xf numFmtId="0" fontId="17" fillId="0" borderId="21" xfId="0" applyFont="1" applyBorder="1" applyAlignment="1">
      <alignment horizontal="left"/>
    </xf>
    <xf numFmtId="0" fontId="17" fillId="2" borderId="21" xfId="0" applyFont="1" applyFill="1" applyBorder="1" applyAlignment="1">
      <alignment horizontal="left"/>
    </xf>
    <xf numFmtId="0" fontId="0" fillId="0" borderId="22" xfId="0" applyNumberFormat="1" applyFill="1" applyBorder="1" applyAlignment="1" applyProtection="1"/>
    <xf numFmtId="3" fontId="5" fillId="3" borderId="18" xfId="0" applyNumberFormat="1" applyFont="1" applyFill="1" applyBorder="1" applyAlignment="1" applyProtection="1"/>
    <xf numFmtId="0" fontId="19" fillId="0" borderId="20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wrapText="1"/>
    </xf>
    <xf numFmtId="3" fontId="12" fillId="0" borderId="18" xfId="0" applyNumberFormat="1" applyFont="1" applyFill="1" applyBorder="1" applyAlignment="1" applyProtection="1"/>
    <xf numFmtId="4" fontId="13" fillId="0" borderId="18" xfId="0" applyNumberFormat="1" applyFont="1" applyFill="1" applyBorder="1" applyAlignment="1" applyProtection="1"/>
    <xf numFmtId="0" fontId="20" fillId="0" borderId="20" xfId="0" applyFont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0" fontId="13" fillId="0" borderId="19" xfId="0" applyNumberFormat="1" applyFont="1" applyFill="1" applyBorder="1" applyAlignment="1" applyProtection="1"/>
    <xf numFmtId="0" fontId="21" fillId="2" borderId="23" xfId="0" applyFont="1" applyFill="1" applyBorder="1" applyAlignment="1">
      <alignment horizontal="left"/>
    </xf>
    <xf numFmtId="0" fontId="17" fillId="2" borderId="24" xfId="0" applyFont="1" applyFill="1" applyBorder="1" applyAlignment="1">
      <alignment horizontal="left"/>
    </xf>
    <xf numFmtId="3" fontId="13" fillId="0" borderId="24" xfId="0" applyNumberFormat="1" applyFont="1" applyFill="1" applyBorder="1" applyAlignment="1" applyProtection="1"/>
    <xf numFmtId="0" fontId="13" fillId="0" borderId="24" xfId="0" applyNumberFormat="1" applyFont="1" applyFill="1" applyBorder="1" applyAlignment="1" applyProtection="1"/>
    <xf numFmtId="0" fontId="0" fillId="0" borderId="24" xfId="0" applyNumberFormat="1" applyFill="1" applyBorder="1" applyAlignment="1" applyProtection="1"/>
    <xf numFmtId="0" fontId="0" fillId="0" borderId="25" xfId="0" applyNumberFormat="1" applyFill="1" applyBorder="1" applyAlignment="1" applyProtection="1"/>
    <xf numFmtId="0" fontId="21" fillId="2" borderId="20" xfId="0" applyFont="1" applyFill="1" applyBorder="1" applyAlignment="1">
      <alignment horizontal="left"/>
    </xf>
    <xf numFmtId="3" fontId="13" fillId="4" borderId="19" xfId="0" applyNumberFormat="1" applyFont="1" applyFill="1" applyBorder="1" applyAlignment="1" applyProtection="1"/>
    <xf numFmtId="0" fontId="18" fillId="2" borderId="26" xfId="0" applyFont="1" applyFill="1" applyBorder="1" applyAlignment="1">
      <alignment horizontal="left"/>
    </xf>
    <xf numFmtId="0" fontId="20" fillId="4" borderId="18" xfId="0" applyFont="1" applyFill="1" applyBorder="1" applyAlignment="1">
      <alignment horizontal="left"/>
    </xf>
    <xf numFmtId="3" fontId="13" fillId="4" borderId="18" xfId="0" applyNumberFormat="1" applyFont="1" applyFill="1" applyBorder="1" applyAlignment="1" applyProtection="1"/>
    <xf numFmtId="0" fontId="0" fillId="0" borderId="27" xfId="0" applyNumberFormat="1" applyFill="1" applyBorder="1" applyAlignment="1" applyProtection="1"/>
    <xf numFmtId="0" fontId="17" fillId="4" borderId="18" xfId="0" applyFont="1" applyFill="1" applyBorder="1" applyAlignment="1">
      <alignment horizontal="left"/>
    </xf>
    <xf numFmtId="0" fontId="13" fillId="4" borderId="18" xfId="0" applyNumberFormat="1" applyFont="1" applyFill="1" applyBorder="1" applyAlignment="1" applyProtection="1"/>
    <xf numFmtId="0" fontId="22" fillId="4" borderId="18" xfId="0" applyFont="1" applyFill="1" applyBorder="1" applyAlignment="1">
      <alignment horizontal="left"/>
    </xf>
    <xf numFmtId="0" fontId="23" fillId="3" borderId="0" xfId="0" applyNumberFormat="1" applyFont="1" applyFill="1" applyBorder="1" applyAlignment="1" applyProtection="1"/>
    <xf numFmtId="0" fontId="0" fillId="3" borderId="28" xfId="0" applyNumberFormat="1" applyFill="1" applyBorder="1" applyAlignment="1" applyProtection="1"/>
    <xf numFmtId="0" fontId="23" fillId="4" borderId="24" xfId="0" applyNumberFormat="1" applyFont="1" applyFill="1" applyBorder="1" applyAlignment="1" applyProtection="1"/>
    <xf numFmtId="0" fontId="13" fillId="4" borderId="24" xfId="0" applyNumberFormat="1" applyFont="1" applyFill="1" applyBorder="1" applyAlignment="1" applyProtection="1"/>
    <xf numFmtId="0" fontId="0" fillId="0" borderId="29" xfId="0" applyNumberFormat="1" applyFill="1" applyBorder="1" applyAlignment="1" applyProtection="1"/>
    <xf numFmtId="3" fontId="0" fillId="0" borderId="29" xfId="0" applyNumberFormat="1" applyFill="1" applyBorder="1" applyAlignment="1" applyProtection="1"/>
    <xf numFmtId="0" fontId="0" fillId="0" borderId="3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/>
    <xf numFmtId="0" fontId="18" fillId="2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/>
    <xf numFmtId="4" fontId="10" fillId="4" borderId="0" xfId="0" applyNumberFormat="1" applyFont="1" applyFill="1" applyBorder="1" applyAlignment="1" applyProtection="1"/>
    <xf numFmtId="2" fontId="0" fillId="4" borderId="0" xfId="0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46" workbookViewId="0">
      <selection activeCell="M54" sqref="M54"/>
    </sheetView>
  </sheetViews>
  <sheetFormatPr defaultRowHeight="15" x14ac:dyDescent="0.25"/>
  <cols>
    <col min="2" max="2" width="26" customWidth="1"/>
    <col min="3" max="6" width="13.7109375" customWidth="1"/>
    <col min="10" max="10" width="40.7109375" customWidth="1"/>
    <col min="11" max="11" width="10.7109375" customWidth="1"/>
    <col min="15" max="15" width="11.85546875" customWidth="1"/>
    <col min="20" max="20" width="13.7109375" customWidth="1"/>
  </cols>
  <sheetData>
    <row r="1" spans="1:20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.75" thickBot="1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</v>
      </c>
      <c r="Q2" s="4"/>
      <c r="R2" s="4"/>
      <c r="S2" s="4"/>
      <c r="T2" s="4"/>
    </row>
    <row r="3" spans="1:20" x14ac:dyDescent="0.25">
      <c r="A3" s="1"/>
      <c r="B3" s="2"/>
      <c r="C3" s="3"/>
      <c r="D3" s="4"/>
      <c r="E3" s="4"/>
      <c r="F3" s="4"/>
      <c r="G3" s="4"/>
      <c r="H3" s="4"/>
      <c r="I3" s="5"/>
      <c r="J3" s="6" t="s">
        <v>2</v>
      </c>
      <c r="K3" s="6"/>
      <c r="L3" s="6"/>
      <c r="M3" s="6"/>
      <c r="N3" s="6"/>
      <c r="O3" s="6"/>
      <c r="P3" s="6"/>
      <c r="Q3" s="7"/>
      <c r="R3" s="8"/>
      <c r="S3" s="9"/>
      <c r="T3" s="10"/>
    </row>
    <row r="4" spans="1:20" ht="15.75" thickBot="1" x14ac:dyDescent="0.3">
      <c r="A4" s="11" t="s">
        <v>3</v>
      </c>
      <c r="B4" s="11"/>
      <c r="C4" s="11"/>
      <c r="D4" s="4"/>
      <c r="E4" s="4"/>
      <c r="F4" s="4"/>
      <c r="G4" s="4"/>
      <c r="H4" s="4"/>
      <c r="I4" s="12"/>
      <c r="J4" s="13"/>
      <c r="K4" s="14"/>
      <c r="L4" s="14"/>
      <c r="M4" s="14"/>
      <c r="N4" s="14"/>
      <c r="O4" s="14"/>
      <c r="P4" s="14"/>
      <c r="Q4" s="15"/>
      <c r="R4" s="16"/>
      <c r="S4" s="17"/>
      <c r="T4" s="18"/>
    </row>
    <row r="5" spans="1:20" ht="49.5" x14ac:dyDescent="0.25">
      <c r="A5" s="19" t="s">
        <v>4</v>
      </c>
      <c r="B5" s="20" t="s">
        <v>5</v>
      </c>
      <c r="C5" s="21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2" t="s">
        <v>10</v>
      </c>
      <c r="I5" s="23" t="s">
        <v>4</v>
      </c>
      <c r="J5" s="24" t="s">
        <v>5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6" t="s">
        <v>16</v>
      </c>
      <c r="Q5" s="25" t="s">
        <v>17</v>
      </c>
      <c r="R5" s="27" t="s">
        <v>18</v>
      </c>
      <c r="S5" s="28" t="s">
        <v>19</v>
      </c>
      <c r="T5" s="29" t="s">
        <v>20</v>
      </c>
    </row>
    <row r="6" spans="1:20" x14ac:dyDescent="0.25">
      <c r="A6" s="30"/>
      <c r="B6" s="31">
        <v>1</v>
      </c>
      <c r="C6" s="32">
        <v>2</v>
      </c>
      <c r="D6" s="33">
        <v>3</v>
      </c>
      <c r="E6" s="33">
        <v>4</v>
      </c>
      <c r="F6" s="33">
        <v>5</v>
      </c>
      <c r="G6" s="33" t="s">
        <v>21</v>
      </c>
      <c r="H6" s="34" t="s">
        <v>22</v>
      </c>
      <c r="I6" s="30"/>
      <c r="J6" s="31">
        <v>1</v>
      </c>
      <c r="K6" s="33">
        <v>2</v>
      </c>
      <c r="L6" s="33">
        <v>3</v>
      </c>
      <c r="M6" s="33"/>
      <c r="N6" s="33"/>
      <c r="O6" s="33"/>
      <c r="P6" s="33"/>
      <c r="Q6" s="33"/>
      <c r="R6" s="33"/>
      <c r="S6" s="33"/>
      <c r="T6" s="34"/>
    </row>
    <row r="7" spans="1:20" ht="14.1" customHeight="1" x14ac:dyDescent="0.25">
      <c r="A7" s="30">
        <v>6361</v>
      </c>
      <c r="B7" s="35" t="s">
        <v>23</v>
      </c>
      <c r="C7" s="36">
        <v>1487099</v>
      </c>
      <c r="D7" s="36">
        <v>1509918</v>
      </c>
      <c r="E7" s="36">
        <v>1509918</v>
      </c>
      <c r="F7" s="36">
        <v>1553662</v>
      </c>
      <c r="G7" s="37">
        <f>(F7/C7*100)</f>
        <v>104.47603017687457</v>
      </c>
      <c r="H7" s="38">
        <f>F7/E7*100</f>
        <v>102.89711096894003</v>
      </c>
      <c r="I7" s="30">
        <v>6361</v>
      </c>
      <c r="J7" s="35" t="s">
        <v>23</v>
      </c>
      <c r="K7" s="33"/>
      <c r="L7" s="33"/>
      <c r="M7" s="33"/>
      <c r="N7" s="33"/>
      <c r="O7" s="39">
        <v>1553662</v>
      </c>
      <c r="P7" s="33"/>
      <c r="Q7" s="33"/>
      <c r="R7" s="33"/>
      <c r="S7" s="33"/>
      <c r="T7" s="34"/>
    </row>
    <row r="8" spans="1:20" ht="14.1" customHeight="1" x14ac:dyDescent="0.25">
      <c r="A8" s="30">
        <v>6413</v>
      </c>
      <c r="B8" s="40" t="s">
        <v>24</v>
      </c>
      <c r="C8" s="36">
        <v>3</v>
      </c>
      <c r="D8" s="36">
        <v>100</v>
      </c>
      <c r="E8" s="36">
        <v>100</v>
      </c>
      <c r="F8" s="36">
        <v>3</v>
      </c>
      <c r="G8" s="37">
        <f>(F8/C8*100)</f>
        <v>100</v>
      </c>
      <c r="H8" s="38">
        <f>F8/E8*100</f>
        <v>3</v>
      </c>
      <c r="I8" s="30">
        <v>6413</v>
      </c>
      <c r="J8" s="40" t="s">
        <v>24</v>
      </c>
      <c r="K8" s="33"/>
      <c r="L8" s="33"/>
      <c r="M8" s="33"/>
      <c r="N8" s="33"/>
      <c r="O8" s="33"/>
      <c r="P8" s="33"/>
      <c r="Q8" s="33"/>
      <c r="R8" s="33"/>
      <c r="S8" s="33"/>
      <c r="T8" s="34"/>
    </row>
    <row r="9" spans="1:20" ht="14.1" customHeight="1" x14ac:dyDescent="0.25">
      <c r="A9" s="30">
        <v>6429</v>
      </c>
      <c r="B9" s="40" t="s">
        <v>25</v>
      </c>
      <c r="C9" s="36">
        <v>269</v>
      </c>
      <c r="D9" s="36">
        <v>0</v>
      </c>
      <c r="E9" s="36">
        <v>0</v>
      </c>
      <c r="F9" s="36">
        <v>0</v>
      </c>
      <c r="G9" s="37">
        <v>0</v>
      </c>
      <c r="H9" s="38">
        <v>0</v>
      </c>
      <c r="I9" s="30">
        <v>6429</v>
      </c>
      <c r="J9" s="40" t="s">
        <v>25</v>
      </c>
      <c r="K9" s="33"/>
      <c r="L9" s="33"/>
      <c r="M9" s="33" t="s">
        <v>1</v>
      </c>
      <c r="N9" s="33"/>
      <c r="O9" s="33"/>
      <c r="P9" s="33"/>
      <c r="Q9" s="33"/>
      <c r="R9" s="33"/>
      <c r="S9" s="33"/>
      <c r="T9" s="34"/>
    </row>
    <row r="10" spans="1:20" ht="14.1" customHeight="1" x14ac:dyDescent="0.25">
      <c r="A10" s="30">
        <v>65264</v>
      </c>
      <c r="B10" s="40" t="s">
        <v>26</v>
      </c>
      <c r="C10" s="36">
        <v>120377</v>
      </c>
      <c r="D10" s="36">
        <v>0</v>
      </c>
      <c r="E10" s="36">
        <v>0</v>
      </c>
      <c r="F10" s="36">
        <v>0</v>
      </c>
      <c r="G10" s="37">
        <f>(F10/C10*100)</f>
        <v>0</v>
      </c>
      <c r="H10" s="38">
        <v>0</v>
      </c>
      <c r="I10" s="30">
        <v>65264</v>
      </c>
      <c r="J10" s="40" t="s">
        <v>26</v>
      </c>
      <c r="K10" s="33"/>
      <c r="L10" s="33"/>
      <c r="M10" s="39">
        <v>13</v>
      </c>
      <c r="N10" s="33"/>
      <c r="O10" s="33"/>
      <c r="P10" s="33"/>
      <c r="Q10" s="33"/>
      <c r="R10" s="33"/>
      <c r="S10" s="33"/>
      <c r="T10" s="34"/>
    </row>
    <row r="11" spans="1:20" ht="14.1" customHeight="1" x14ac:dyDescent="0.25">
      <c r="A11" s="30">
        <v>65266</v>
      </c>
      <c r="B11" s="35" t="s">
        <v>27</v>
      </c>
      <c r="C11" s="36">
        <v>3135</v>
      </c>
      <c r="D11" s="36">
        <v>3000</v>
      </c>
      <c r="E11" s="36">
        <v>3000</v>
      </c>
      <c r="F11" s="36">
        <v>43</v>
      </c>
      <c r="G11" s="37">
        <f>(F11/C11*100)</f>
        <v>1.3716108452950559</v>
      </c>
      <c r="H11" s="38">
        <f>F11/E11*100</f>
        <v>1.4333333333333333</v>
      </c>
      <c r="I11" s="30">
        <v>65266</v>
      </c>
      <c r="J11" s="35" t="s">
        <v>27</v>
      </c>
      <c r="K11" s="33"/>
      <c r="L11" s="33"/>
      <c r="M11" s="33"/>
      <c r="N11" s="33"/>
      <c r="O11" s="33"/>
      <c r="P11" s="39">
        <v>30</v>
      </c>
      <c r="Q11" s="33"/>
      <c r="R11" s="33"/>
      <c r="S11" s="33"/>
      <c r="T11" s="34"/>
    </row>
    <row r="12" spans="1:20" ht="14.1" customHeight="1" x14ac:dyDescent="0.25">
      <c r="A12" s="30">
        <v>6615</v>
      </c>
      <c r="B12" s="35" t="s">
        <v>28</v>
      </c>
      <c r="C12" s="36">
        <v>40638</v>
      </c>
      <c r="D12" s="36">
        <v>30500</v>
      </c>
      <c r="E12" s="36">
        <v>31715</v>
      </c>
      <c r="F12" s="36">
        <v>11178</v>
      </c>
      <c r="G12" s="37">
        <f>(F12/C12*100)</f>
        <v>27.50627491510409</v>
      </c>
      <c r="H12" s="38">
        <f>F12/E12*100</f>
        <v>35.24515213621315</v>
      </c>
      <c r="I12" s="30">
        <v>6615</v>
      </c>
      <c r="J12" s="35" t="s">
        <v>28</v>
      </c>
      <c r="K12" s="33"/>
      <c r="L12" s="39">
        <v>11181</v>
      </c>
      <c r="M12" s="33"/>
      <c r="N12" s="33"/>
      <c r="O12" s="33"/>
      <c r="P12" s="33"/>
      <c r="Q12" s="33"/>
      <c r="R12" s="33"/>
      <c r="S12" s="33"/>
      <c r="T12" s="34"/>
    </row>
    <row r="13" spans="1:20" ht="14.1" customHeight="1" x14ac:dyDescent="0.25">
      <c r="A13" s="30">
        <v>67111</v>
      </c>
      <c r="B13" s="35" t="s">
        <v>29</v>
      </c>
      <c r="C13" s="36">
        <v>764668</v>
      </c>
      <c r="D13" s="36">
        <v>953832</v>
      </c>
      <c r="E13" s="36">
        <v>616108</v>
      </c>
      <c r="F13" s="36">
        <v>421577</v>
      </c>
      <c r="G13" s="37">
        <f>(F13/C13*100)</f>
        <v>55.132031156004956</v>
      </c>
      <c r="H13" s="38">
        <f>F13/E13*100</f>
        <v>68.425827939257402</v>
      </c>
      <c r="I13" s="30">
        <v>67111</v>
      </c>
      <c r="J13" s="35" t="s">
        <v>29</v>
      </c>
      <c r="K13" s="39">
        <v>321861</v>
      </c>
      <c r="L13" s="33"/>
      <c r="M13" s="33"/>
      <c r="N13" s="39">
        <v>97320</v>
      </c>
      <c r="O13" s="33"/>
      <c r="P13" s="33"/>
      <c r="Q13" s="33"/>
      <c r="R13" s="39">
        <v>836</v>
      </c>
      <c r="S13" s="39">
        <v>1560</v>
      </c>
      <c r="T13" s="34"/>
    </row>
    <row r="14" spans="1:20" ht="14.1" customHeight="1" x14ac:dyDescent="0.25">
      <c r="A14" s="30">
        <v>922</v>
      </c>
      <c r="B14" s="35"/>
      <c r="C14" s="36"/>
      <c r="D14" s="36">
        <v>300000</v>
      </c>
      <c r="E14" s="36">
        <v>300000</v>
      </c>
      <c r="F14" s="36">
        <v>418972</v>
      </c>
      <c r="G14" s="37"/>
      <c r="H14" s="38">
        <f>F14/E14*100</f>
        <v>139.65733333333336</v>
      </c>
      <c r="I14" s="30">
        <v>922</v>
      </c>
      <c r="J14" s="35"/>
      <c r="K14" s="39"/>
      <c r="L14" s="33"/>
      <c r="M14" s="33"/>
      <c r="N14" s="39"/>
      <c r="O14" s="33"/>
      <c r="P14" s="33"/>
      <c r="Q14" s="33"/>
      <c r="R14" s="39"/>
      <c r="S14" s="33"/>
      <c r="T14" s="34"/>
    </row>
    <row r="15" spans="1:20" ht="14.1" customHeight="1" x14ac:dyDescent="0.25">
      <c r="A15" s="41"/>
      <c r="B15" s="35" t="s">
        <v>30</v>
      </c>
      <c r="C15" s="42">
        <f>SUM(C7:C13)</f>
        <v>2416189</v>
      </c>
      <c r="D15" s="42">
        <f>SUM(D7:D14)</f>
        <v>2797350</v>
      </c>
      <c r="E15" s="42">
        <f>SUM(E7:E14)</f>
        <v>2460841</v>
      </c>
      <c r="F15" s="43">
        <f>SUM(F7:F13)</f>
        <v>1986463</v>
      </c>
      <c r="G15" s="37">
        <f>(F15/C15*100)</f>
        <v>82.214719130001839</v>
      </c>
      <c r="H15" s="38">
        <f>F15/E15*100</f>
        <v>80.722931713182618</v>
      </c>
      <c r="I15" s="41"/>
      <c r="J15" s="35" t="s">
        <v>30</v>
      </c>
      <c r="K15" s="44">
        <f>SUM(K13)</f>
        <v>321861</v>
      </c>
      <c r="L15" s="44">
        <f>SUM(L8:L13)</f>
        <v>11181</v>
      </c>
      <c r="M15" s="44">
        <f>SUM(M10:M13)</f>
        <v>13</v>
      </c>
      <c r="N15" s="44">
        <f>SUM(N13)</f>
        <v>97320</v>
      </c>
      <c r="O15" s="44">
        <f>SUM(O7:O13)</f>
        <v>1553662</v>
      </c>
      <c r="P15" s="44">
        <f>SUM(P9:P13)</f>
        <v>30</v>
      </c>
      <c r="Q15" s="44">
        <f>SUM(Q9:Q13)</f>
        <v>0</v>
      </c>
      <c r="R15" s="44">
        <f>SUM(R13)</f>
        <v>836</v>
      </c>
      <c r="S15" s="44">
        <f>SUM(S13)</f>
        <v>1560</v>
      </c>
      <c r="T15" s="45">
        <f>SUM(K15:S15)</f>
        <v>1986463</v>
      </c>
    </row>
    <row r="16" spans="1:20" ht="14.1" customHeight="1" x14ac:dyDescent="0.25">
      <c r="A16" s="30">
        <v>3</v>
      </c>
      <c r="B16" s="40" t="s">
        <v>31</v>
      </c>
      <c r="C16" s="43"/>
      <c r="D16" s="46"/>
      <c r="E16" s="32"/>
      <c r="F16" s="36"/>
      <c r="G16" s="37"/>
      <c r="H16" s="38">
        <v>0</v>
      </c>
      <c r="I16" s="30">
        <v>3</v>
      </c>
      <c r="J16" s="40" t="s">
        <v>31</v>
      </c>
      <c r="K16" s="33"/>
      <c r="L16" s="33"/>
      <c r="M16" s="33"/>
      <c r="N16" s="33"/>
      <c r="O16" s="33"/>
      <c r="P16" s="33"/>
      <c r="Q16" s="33"/>
      <c r="R16" s="33"/>
      <c r="S16" s="33"/>
      <c r="T16" s="34"/>
    </row>
    <row r="17" spans="1:20" ht="14.1" customHeight="1" x14ac:dyDescent="0.25">
      <c r="A17" s="30">
        <v>31</v>
      </c>
      <c r="B17" s="47" t="s">
        <v>32</v>
      </c>
      <c r="C17" s="43">
        <f>SUM(C18:C20)</f>
        <v>1487099</v>
      </c>
      <c r="D17" s="43">
        <f>SUM(D18:D20)</f>
        <v>1509918</v>
      </c>
      <c r="E17" s="43">
        <f>SUM(E18:E20)</f>
        <v>1509918</v>
      </c>
      <c r="F17" s="43">
        <f>SUM(F18:F20)</f>
        <v>1553662</v>
      </c>
      <c r="G17" s="37">
        <f t="shared" ref="G17:G43" si="0">(F17/C17*100)</f>
        <v>104.47603017687457</v>
      </c>
      <c r="H17" s="38">
        <f t="shared" ref="H17:H43" si="1">F17/E17*100</f>
        <v>102.89711096894003</v>
      </c>
      <c r="I17" s="30">
        <v>31</v>
      </c>
      <c r="J17" s="47" t="s">
        <v>32</v>
      </c>
      <c r="K17" s="33"/>
      <c r="L17" s="33"/>
      <c r="M17" s="33"/>
      <c r="N17" s="33"/>
      <c r="O17" s="44">
        <f>SUM(O18:O20)</f>
        <v>1553662</v>
      </c>
      <c r="P17" s="33"/>
      <c r="Q17" s="33"/>
      <c r="R17" s="33"/>
      <c r="S17" s="33"/>
      <c r="T17" s="34"/>
    </row>
    <row r="18" spans="1:20" ht="14.1" customHeight="1" x14ac:dyDescent="0.25">
      <c r="A18" s="48">
        <v>3111</v>
      </c>
      <c r="B18" s="31" t="s">
        <v>33</v>
      </c>
      <c r="C18" s="36">
        <v>1218327</v>
      </c>
      <c r="D18" s="36">
        <v>1251946</v>
      </c>
      <c r="E18" s="36">
        <v>1251946</v>
      </c>
      <c r="F18" s="36">
        <v>1274234</v>
      </c>
      <c r="G18" s="37">
        <f t="shared" si="0"/>
        <v>104.58883370392348</v>
      </c>
      <c r="H18" s="38">
        <f t="shared" si="1"/>
        <v>101.78026847803339</v>
      </c>
      <c r="I18" s="48">
        <v>3111</v>
      </c>
      <c r="J18" s="31" t="s">
        <v>33</v>
      </c>
      <c r="K18" s="33"/>
      <c r="L18" s="33"/>
      <c r="M18" s="33"/>
      <c r="N18" s="33"/>
      <c r="O18" s="39">
        <v>1274234</v>
      </c>
      <c r="P18" s="33"/>
      <c r="Q18" s="33"/>
      <c r="R18" s="33"/>
      <c r="S18" s="33"/>
      <c r="T18" s="34"/>
    </row>
    <row r="19" spans="1:20" ht="14.1" customHeight="1" x14ac:dyDescent="0.25">
      <c r="A19" s="48">
        <v>3121</v>
      </c>
      <c r="B19" s="31" t="s">
        <v>34</v>
      </c>
      <c r="C19" s="36">
        <v>67062</v>
      </c>
      <c r="D19" s="36">
        <v>56800</v>
      </c>
      <c r="E19" s="36">
        <v>56800</v>
      </c>
      <c r="F19" s="36">
        <v>69180</v>
      </c>
      <c r="G19" s="37">
        <f t="shared" si="0"/>
        <v>103.15827145029972</v>
      </c>
      <c r="H19" s="38">
        <f t="shared" si="1"/>
        <v>121.79577464788733</v>
      </c>
      <c r="I19" s="48">
        <v>3121</v>
      </c>
      <c r="J19" s="31" t="s">
        <v>34</v>
      </c>
      <c r="K19" s="33"/>
      <c r="L19" s="33"/>
      <c r="M19" s="33"/>
      <c r="N19" s="33"/>
      <c r="O19" s="39">
        <v>69180</v>
      </c>
      <c r="P19" s="33"/>
      <c r="Q19" s="33"/>
      <c r="R19" s="33"/>
      <c r="S19" s="33"/>
      <c r="T19" s="34"/>
    </row>
    <row r="20" spans="1:20" ht="14.1" customHeight="1" x14ac:dyDescent="0.25">
      <c r="A20" s="48">
        <v>3132</v>
      </c>
      <c r="B20" s="31" t="s">
        <v>35</v>
      </c>
      <c r="C20" s="36">
        <v>201710</v>
      </c>
      <c r="D20" s="36">
        <v>201172</v>
      </c>
      <c r="E20" s="36">
        <v>201172</v>
      </c>
      <c r="F20" s="36">
        <v>210248</v>
      </c>
      <c r="G20" s="37">
        <f t="shared" si="0"/>
        <v>104.23280947895492</v>
      </c>
      <c r="H20" s="38">
        <f t="shared" si="1"/>
        <v>104.51156224524287</v>
      </c>
      <c r="I20" s="48">
        <v>3132</v>
      </c>
      <c r="J20" s="31" t="s">
        <v>35</v>
      </c>
      <c r="K20" s="33"/>
      <c r="L20" s="33"/>
      <c r="M20" s="33"/>
      <c r="N20" s="33"/>
      <c r="O20" s="39">
        <v>210248</v>
      </c>
      <c r="P20" s="33"/>
      <c r="Q20" s="33"/>
      <c r="R20" s="33"/>
      <c r="S20" s="33"/>
      <c r="T20" s="34"/>
    </row>
    <row r="21" spans="1:20" ht="14.1" customHeight="1" x14ac:dyDescent="0.25">
      <c r="A21" s="49">
        <v>32</v>
      </c>
      <c r="B21" s="47" t="s">
        <v>36</v>
      </c>
      <c r="C21" s="50">
        <f>(C22+C27+C34+C45)</f>
        <v>739849</v>
      </c>
      <c r="D21" s="51">
        <f>SUM(D22+D27+D34+D45)</f>
        <v>936136</v>
      </c>
      <c r="E21" s="51">
        <f>(E22+E27+E34+E45)</f>
        <v>732651</v>
      </c>
      <c r="F21" s="43">
        <f>(F22+F27+F34+F45)</f>
        <v>547685</v>
      </c>
      <c r="G21" s="37">
        <f t="shared" si="0"/>
        <v>74.026591912674078</v>
      </c>
      <c r="H21" s="38">
        <f t="shared" si="1"/>
        <v>74.753873262986062</v>
      </c>
      <c r="I21" s="49">
        <v>32</v>
      </c>
      <c r="J21" s="47" t="s">
        <v>36</v>
      </c>
      <c r="K21" s="33"/>
      <c r="L21" s="33"/>
      <c r="M21" s="33"/>
      <c r="N21" s="33"/>
      <c r="O21" s="33"/>
      <c r="P21" s="33"/>
      <c r="Q21" s="33"/>
      <c r="R21" s="33"/>
      <c r="S21" s="33"/>
      <c r="T21" s="34"/>
    </row>
    <row r="22" spans="1:20" ht="14.1" customHeight="1" x14ac:dyDescent="0.25">
      <c r="A22" s="52">
        <v>321</v>
      </c>
      <c r="B22" s="53" t="s">
        <v>37</v>
      </c>
      <c r="C22" s="43">
        <f>SUM(C23:C26)</f>
        <v>68714</v>
      </c>
      <c r="D22" s="51">
        <f>SUM(D23:D26)</f>
        <v>64600</v>
      </c>
      <c r="E22" s="51">
        <f>SUM(E23:E26)</f>
        <v>50140</v>
      </c>
      <c r="F22" s="43">
        <f>SUM(F23:F26)</f>
        <v>35110</v>
      </c>
      <c r="G22" s="37">
        <f t="shared" si="0"/>
        <v>51.095846552376521</v>
      </c>
      <c r="H22" s="38">
        <f t="shared" si="1"/>
        <v>70.023932987634623</v>
      </c>
      <c r="I22" s="30">
        <v>321</v>
      </c>
      <c r="J22" s="40" t="s">
        <v>37</v>
      </c>
      <c r="K22" s="44">
        <f>SUM(K23:K26)</f>
        <v>35110</v>
      </c>
      <c r="L22" s="33"/>
      <c r="M22" s="44"/>
      <c r="N22" s="54">
        <f>SUM(N23:N26)</f>
        <v>0</v>
      </c>
      <c r="O22" s="33"/>
      <c r="P22" s="33"/>
      <c r="Q22" s="33"/>
      <c r="R22" s="33"/>
      <c r="S22" s="33"/>
      <c r="T22" s="34"/>
    </row>
    <row r="23" spans="1:20" ht="14.1" customHeight="1" x14ac:dyDescent="0.25">
      <c r="A23" s="48">
        <v>3211</v>
      </c>
      <c r="B23" s="31" t="s">
        <v>38</v>
      </c>
      <c r="C23" s="36">
        <v>39846</v>
      </c>
      <c r="D23" s="36">
        <v>40000</v>
      </c>
      <c r="E23" s="37">
        <v>30000</v>
      </c>
      <c r="F23" s="36">
        <v>16303</v>
      </c>
      <c r="G23" s="37">
        <f t="shared" si="0"/>
        <v>40.91502283792601</v>
      </c>
      <c r="H23" s="38">
        <f t="shared" si="1"/>
        <v>54.343333333333334</v>
      </c>
      <c r="I23" s="48">
        <v>3211</v>
      </c>
      <c r="J23" s="31" t="s">
        <v>38</v>
      </c>
      <c r="K23" s="39">
        <v>16303</v>
      </c>
      <c r="L23" s="33"/>
      <c r="M23" s="33"/>
      <c r="N23" s="39"/>
      <c r="O23" s="33"/>
      <c r="P23" s="33"/>
      <c r="Q23" s="33"/>
      <c r="R23" s="33"/>
      <c r="S23" s="33"/>
      <c r="T23" s="34"/>
    </row>
    <row r="24" spans="1:20" ht="14.1" customHeight="1" x14ac:dyDescent="0.25">
      <c r="A24" s="48">
        <v>3212</v>
      </c>
      <c r="B24" s="31" t="s">
        <v>39</v>
      </c>
      <c r="C24" s="36">
        <v>16800</v>
      </c>
      <c r="D24" s="36">
        <v>15000</v>
      </c>
      <c r="E24" s="37">
        <v>11500</v>
      </c>
      <c r="F24" s="36">
        <v>11902</v>
      </c>
      <c r="G24" s="37">
        <f t="shared" si="0"/>
        <v>70.845238095238088</v>
      </c>
      <c r="H24" s="38">
        <f t="shared" si="1"/>
        <v>103.49565217391303</v>
      </c>
      <c r="I24" s="48">
        <v>3212</v>
      </c>
      <c r="J24" s="31" t="s">
        <v>39</v>
      </c>
      <c r="K24" s="39">
        <v>11902</v>
      </c>
      <c r="L24" s="33"/>
      <c r="M24" s="33"/>
      <c r="N24" s="33"/>
      <c r="O24" s="33"/>
      <c r="P24" s="33"/>
      <c r="Q24" s="33"/>
      <c r="R24" s="33"/>
      <c r="S24" s="33"/>
      <c r="T24" s="34"/>
    </row>
    <row r="25" spans="1:20" ht="14.1" customHeight="1" x14ac:dyDescent="0.25">
      <c r="A25" s="48">
        <v>3213</v>
      </c>
      <c r="B25" s="31" t="s">
        <v>40</v>
      </c>
      <c r="C25" s="36">
        <v>10654</v>
      </c>
      <c r="D25" s="36">
        <v>8000</v>
      </c>
      <c r="E25" s="37">
        <v>8000</v>
      </c>
      <c r="F25" s="36">
        <v>6905</v>
      </c>
      <c r="G25" s="37">
        <f t="shared" si="0"/>
        <v>64.811338464426498</v>
      </c>
      <c r="H25" s="38">
        <f t="shared" si="1"/>
        <v>86.3125</v>
      </c>
      <c r="I25" s="48">
        <v>3213</v>
      </c>
      <c r="J25" s="31" t="s">
        <v>40</v>
      </c>
      <c r="K25" s="39">
        <v>6905</v>
      </c>
      <c r="L25" s="33"/>
      <c r="M25" s="33"/>
      <c r="N25" s="33"/>
      <c r="O25" s="33"/>
      <c r="P25" s="33"/>
      <c r="Q25" s="33"/>
      <c r="R25" s="33"/>
      <c r="S25" s="33"/>
      <c r="T25" s="34"/>
    </row>
    <row r="26" spans="1:20" ht="14.1" customHeight="1" x14ac:dyDescent="0.25">
      <c r="A26" s="48">
        <v>3214</v>
      </c>
      <c r="B26" s="31" t="s">
        <v>41</v>
      </c>
      <c r="C26" s="36">
        <v>1414</v>
      </c>
      <c r="D26" s="36">
        <v>1600</v>
      </c>
      <c r="E26" s="37">
        <v>640</v>
      </c>
      <c r="F26" s="36">
        <v>0</v>
      </c>
      <c r="G26" s="37">
        <f t="shared" si="0"/>
        <v>0</v>
      </c>
      <c r="H26" s="38">
        <f t="shared" si="1"/>
        <v>0</v>
      </c>
      <c r="I26" s="48">
        <v>3214</v>
      </c>
      <c r="J26" s="31" t="s">
        <v>41</v>
      </c>
      <c r="K26" s="39">
        <v>0</v>
      </c>
      <c r="L26" s="33"/>
      <c r="M26" s="39"/>
      <c r="N26" s="33"/>
      <c r="O26" s="33"/>
      <c r="P26" s="33"/>
      <c r="Q26" s="33"/>
      <c r="R26" s="33"/>
      <c r="S26" s="33"/>
      <c r="T26" s="34"/>
    </row>
    <row r="27" spans="1:20" ht="14.1" customHeight="1" x14ac:dyDescent="0.25">
      <c r="A27" s="52">
        <v>322</v>
      </c>
      <c r="B27" s="53" t="s">
        <v>42</v>
      </c>
      <c r="C27" s="43">
        <f>SUM(C28:C33)</f>
        <v>422126</v>
      </c>
      <c r="D27" s="43">
        <f>SUM(D28:D33)</f>
        <v>618424</v>
      </c>
      <c r="E27" s="55">
        <f>SUM(E28:E33)</f>
        <v>477540</v>
      </c>
      <c r="F27" s="43">
        <f>SUM(F28:F33)</f>
        <v>333392</v>
      </c>
      <c r="G27" s="37">
        <f t="shared" si="0"/>
        <v>78.979262116050649</v>
      </c>
      <c r="H27" s="38">
        <f t="shared" si="1"/>
        <v>69.814465803911716</v>
      </c>
      <c r="I27" s="52">
        <v>322</v>
      </c>
      <c r="J27" s="53" t="s">
        <v>42</v>
      </c>
      <c r="K27" s="44">
        <f>SUM(K28:K33)</f>
        <v>224397</v>
      </c>
      <c r="L27" s="33"/>
      <c r="M27" s="44">
        <f t="shared" ref="M27:S27" si="2">SUM(M28:M33)</f>
        <v>0</v>
      </c>
      <c r="N27" s="44">
        <f t="shared" si="2"/>
        <v>107104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334</v>
      </c>
      <c r="S27" s="44">
        <f t="shared" si="2"/>
        <v>1560</v>
      </c>
      <c r="T27" s="34"/>
    </row>
    <row r="28" spans="1:20" ht="14.1" customHeight="1" x14ac:dyDescent="0.25">
      <c r="A28" s="48">
        <v>3221</v>
      </c>
      <c r="B28" s="31" t="s">
        <v>43</v>
      </c>
      <c r="C28" s="36">
        <v>69801</v>
      </c>
      <c r="D28" s="36">
        <v>61054</v>
      </c>
      <c r="E28" s="56">
        <v>57169</v>
      </c>
      <c r="F28" s="36">
        <v>65083</v>
      </c>
      <c r="G28" s="37">
        <f t="shared" si="0"/>
        <v>93.240784515981147</v>
      </c>
      <c r="H28" s="38">
        <f t="shared" si="1"/>
        <v>113.84316675121131</v>
      </c>
      <c r="I28" s="48">
        <v>3221</v>
      </c>
      <c r="J28" s="31" t="s">
        <v>43</v>
      </c>
      <c r="K28" s="39">
        <v>55809</v>
      </c>
      <c r="L28" s="33"/>
      <c r="M28" s="39"/>
      <c r="N28" s="39">
        <v>7713</v>
      </c>
      <c r="O28" s="33"/>
      <c r="P28" s="33"/>
      <c r="Q28" s="33"/>
      <c r="R28" s="33"/>
      <c r="S28" s="33">
        <v>1560</v>
      </c>
      <c r="T28" s="34"/>
    </row>
    <row r="29" spans="1:20" ht="14.1" customHeight="1" x14ac:dyDescent="0.25">
      <c r="A29" s="48">
        <v>3222</v>
      </c>
      <c r="B29" s="31" t="s">
        <v>44</v>
      </c>
      <c r="C29" s="36">
        <v>198202</v>
      </c>
      <c r="D29" s="36">
        <v>277091</v>
      </c>
      <c r="E29" s="56">
        <v>184805</v>
      </c>
      <c r="F29" s="36">
        <v>133069</v>
      </c>
      <c r="G29" s="37">
        <f t="shared" si="0"/>
        <v>67.138071260633097</v>
      </c>
      <c r="H29" s="38">
        <f t="shared" si="1"/>
        <v>72.005086442466379</v>
      </c>
      <c r="I29" s="48">
        <v>3222</v>
      </c>
      <c r="J29" s="31" t="s">
        <v>44</v>
      </c>
      <c r="K29" s="39">
        <v>51189</v>
      </c>
      <c r="L29" s="33"/>
      <c r="M29" s="33"/>
      <c r="N29" s="39">
        <v>81546</v>
      </c>
      <c r="O29" s="33"/>
      <c r="P29" s="33"/>
      <c r="Q29" s="33"/>
      <c r="R29" s="39">
        <v>334</v>
      </c>
      <c r="S29" s="33"/>
      <c r="T29" s="34"/>
    </row>
    <row r="30" spans="1:20" ht="14.1" customHeight="1" x14ac:dyDescent="0.25">
      <c r="A30" s="48">
        <v>3223</v>
      </c>
      <c r="B30" s="31" t="s">
        <v>45</v>
      </c>
      <c r="C30" s="36">
        <v>98225</v>
      </c>
      <c r="D30" s="36">
        <v>119979</v>
      </c>
      <c r="E30" s="56">
        <v>111278</v>
      </c>
      <c r="F30" s="36">
        <v>81819</v>
      </c>
      <c r="G30" s="37">
        <f t="shared" si="0"/>
        <v>83.297531178416889</v>
      </c>
      <c r="H30" s="38">
        <f t="shared" si="1"/>
        <v>73.526662952245729</v>
      </c>
      <c r="I30" s="48">
        <v>3223</v>
      </c>
      <c r="J30" s="31" t="s">
        <v>45</v>
      </c>
      <c r="K30" s="39">
        <v>81819</v>
      </c>
      <c r="L30" s="33"/>
      <c r="M30" s="33"/>
      <c r="N30" s="39"/>
      <c r="O30" s="33"/>
      <c r="P30" s="33"/>
      <c r="Q30" s="33"/>
      <c r="R30" s="33"/>
      <c r="S30" s="33"/>
      <c r="T30" s="34"/>
    </row>
    <row r="31" spans="1:20" ht="14.1" customHeight="1" x14ac:dyDescent="0.25">
      <c r="A31" s="48">
        <v>3224</v>
      </c>
      <c r="B31" s="31" t="s">
        <v>46</v>
      </c>
      <c r="C31" s="36">
        <v>41976</v>
      </c>
      <c r="D31" s="36">
        <v>62000</v>
      </c>
      <c r="E31" s="56">
        <v>54000</v>
      </c>
      <c r="F31" s="36">
        <v>28612</v>
      </c>
      <c r="G31" s="37">
        <f t="shared" si="0"/>
        <v>68.16275967219363</v>
      </c>
      <c r="H31" s="38">
        <f t="shared" si="1"/>
        <v>52.985185185185188</v>
      </c>
      <c r="I31" s="48">
        <v>3224</v>
      </c>
      <c r="J31" s="31" t="s">
        <v>46</v>
      </c>
      <c r="K31" s="39">
        <v>28616</v>
      </c>
      <c r="L31" s="33"/>
      <c r="M31" s="39"/>
      <c r="N31" s="33"/>
      <c r="O31" s="33"/>
      <c r="P31" s="33"/>
      <c r="Q31" s="33"/>
      <c r="R31" s="33"/>
      <c r="S31" s="33"/>
      <c r="T31" s="34"/>
    </row>
    <row r="32" spans="1:20" ht="14.1" customHeight="1" x14ac:dyDescent="0.25">
      <c r="A32" s="48">
        <v>3225</v>
      </c>
      <c r="B32" s="31" t="s">
        <v>47</v>
      </c>
      <c r="C32" s="36">
        <v>12135</v>
      </c>
      <c r="D32" s="36">
        <v>93500</v>
      </c>
      <c r="E32" s="56">
        <v>63988</v>
      </c>
      <c r="F32" s="36">
        <v>21974</v>
      </c>
      <c r="G32" s="37">
        <f t="shared" si="0"/>
        <v>181.07952204367533</v>
      </c>
      <c r="H32" s="38">
        <f t="shared" si="1"/>
        <v>34.34081390260674</v>
      </c>
      <c r="I32" s="48">
        <v>3225</v>
      </c>
      <c r="J32" s="31" t="s">
        <v>47</v>
      </c>
      <c r="K32" s="39">
        <v>4129</v>
      </c>
      <c r="L32" s="33"/>
      <c r="M32" s="33"/>
      <c r="N32" s="39">
        <v>17845</v>
      </c>
      <c r="O32" s="33"/>
      <c r="P32" s="33"/>
      <c r="Q32" s="39"/>
      <c r="R32" s="33"/>
      <c r="S32" s="33"/>
      <c r="T32" s="34"/>
    </row>
    <row r="33" spans="1:20" ht="14.1" customHeight="1" x14ac:dyDescent="0.25">
      <c r="A33" s="48">
        <v>3227</v>
      </c>
      <c r="B33" s="31" t="s">
        <v>48</v>
      </c>
      <c r="C33" s="36">
        <v>1787</v>
      </c>
      <c r="D33" s="36">
        <v>4800</v>
      </c>
      <c r="E33" s="56">
        <v>6300</v>
      </c>
      <c r="F33" s="36">
        <v>2835</v>
      </c>
      <c r="G33" s="37">
        <f t="shared" si="0"/>
        <v>158.64577504196978</v>
      </c>
      <c r="H33" s="38">
        <f t="shared" si="1"/>
        <v>45</v>
      </c>
      <c r="I33" s="48">
        <v>3227</v>
      </c>
      <c r="J33" s="31" t="s">
        <v>48</v>
      </c>
      <c r="K33" s="39">
        <v>2835</v>
      </c>
      <c r="L33" s="33"/>
      <c r="M33" s="33"/>
      <c r="N33" s="33"/>
      <c r="O33" s="33"/>
      <c r="P33" s="33"/>
      <c r="Q33" s="33"/>
      <c r="R33" s="33"/>
      <c r="S33" s="33"/>
      <c r="T33" s="34"/>
    </row>
    <row r="34" spans="1:20" ht="14.1" customHeight="1" x14ac:dyDescent="0.25">
      <c r="A34" s="52">
        <v>323</v>
      </c>
      <c r="B34" s="53" t="s">
        <v>49</v>
      </c>
      <c r="C34" s="43">
        <f>SUM(C35:C43)</f>
        <v>207608</v>
      </c>
      <c r="D34" s="43">
        <f>SUM(D35:D43)</f>
        <v>217612</v>
      </c>
      <c r="E34" s="55">
        <f>SUM(E35:E43)</f>
        <v>182421</v>
      </c>
      <c r="F34" s="43">
        <f>SUM(F35:F43)</f>
        <v>163640</v>
      </c>
      <c r="G34" s="37">
        <f t="shared" si="0"/>
        <v>78.821625370891297</v>
      </c>
      <c r="H34" s="38">
        <f t="shared" si="1"/>
        <v>89.704584450255169</v>
      </c>
      <c r="I34" s="52">
        <v>323</v>
      </c>
      <c r="J34" s="53" t="s">
        <v>49</v>
      </c>
      <c r="K34" s="44">
        <f>SUM(K35:K42)</f>
        <v>142920.66999999998</v>
      </c>
      <c r="L34" s="44">
        <f>SUM(L35:L42)</f>
        <v>0</v>
      </c>
      <c r="M34" s="54">
        <f>SUM(M35:M43)</f>
        <v>0</v>
      </c>
      <c r="N34" s="54">
        <f>SUM(N35:N43)</f>
        <v>13000</v>
      </c>
      <c r="O34" s="54">
        <f>SUM(O35:O43)</f>
        <v>0</v>
      </c>
      <c r="P34" s="54">
        <f>SUM(P35:P43)</f>
        <v>0</v>
      </c>
      <c r="Q34" s="54">
        <f>SUM(Q35:Q43)</f>
        <v>7717</v>
      </c>
      <c r="R34" s="33"/>
      <c r="S34" s="33"/>
      <c r="T34" s="34"/>
    </row>
    <row r="35" spans="1:20" ht="14.1" customHeight="1" x14ac:dyDescent="0.25">
      <c r="A35" s="48">
        <v>3231</v>
      </c>
      <c r="B35" s="31" t="s">
        <v>50</v>
      </c>
      <c r="C35" s="36">
        <v>39876</v>
      </c>
      <c r="D35" s="36">
        <v>27020</v>
      </c>
      <c r="E35" s="56">
        <v>22020</v>
      </c>
      <c r="F35" s="36">
        <v>15981</v>
      </c>
      <c r="G35" s="37">
        <f t="shared" si="0"/>
        <v>40.076737887451095</v>
      </c>
      <c r="H35" s="38">
        <f t="shared" si="1"/>
        <v>72.574931880108991</v>
      </c>
      <c r="I35" s="48">
        <v>3231</v>
      </c>
      <c r="J35" s="31" t="s">
        <v>50</v>
      </c>
      <c r="K35" s="39">
        <v>15980.67</v>
      </c>
      <c r="L35" s="33"/>
      <c r="M35" s="33"/>
      <c r="N35" s="33"/>
      <c r="O35" s="57"/>
      <c r="P35" s="33"/>
      <c r="Q35" s="33"/>
      <c r="R35" s="33"/>
      <c r="S35" s="33"/>
      <c r="T35" s="34"/>
    </row>
    <row r="36" spans="1:20" ht="14.1" customHeight="1" x14ac:dyDescent="0.25">
      <c r="A36" s="48">
        <v>3232</v>
      </c>
      <c r="B36" s="31" t="s">
        <v>51</v>
      </c>
      <c r="C36" s="36">
        <v>59448</v>
      </c>
      <c r="D36" s="36">
        <v>79692</v>
      </c>
      <c r="E36" s="56">
        <v>52054</v>
      </c>
      <c r="F36" s="36">
        <v>48847</v>
      </c>
      <c r="G36" s="37">
        <f t="shared" si="0"/>
        <v>82.167608666397527</v>
      </c>
      <c r="H36" s="38">
        <f t="shared" si="1"/>
        <v>93.83909017558689</v>
      </c>
      <c r="I36" s="48">
        <v>3232</v>
      </c>
      <c r="J36" s="31" t="s">
        <v>51</v>
      </c>
      <c r="K36" s="39">
        <v>40250</v>
      </c>
      <c r="L36" s="33"/>
      <c r="M36" s="39"/>
      <c r="N36" s="33">
        <v>879</v>
      </c>
      <c r="O36" s="57"/>
      <c r="P36" s="33"/>
      <c r="Q36" s="39">
        <v>7717</v>
      </c>
      <c r="R36" s="33"/>
      <c r="S36" s="33"/>
      <c r="T36" s="34"/>
    </row>
    <row r="37" spans="1:20" ht="14.1" customHeight="1" x14ac:dyDescent="0.25">
      <c r="A37" s="48">
        <v>3233</v>
      </c>
      <c r="B37" s="31" t="s">
        <v>52</v>
      </c>
      <c r="C37" s="36">
        <v>11445</v>
      </c>
      <c r="D37" s="36">
        <v>8000</v>
      </c>
      <c r="E37" s="56">
        <v>8440</v>
      </c>
      <c r="F37" s="36">
        <v>10128</v>
      </c>
      <c r="G37" s="37">
        <f t="shared" si="0"/>
        <v>88.492791612057658</v>
      </c>
      <c r="H37" s="38">
        <f t="shared" si="1"/>
        <v>120</v>
      </c>
      <c r="I37" s="48">
        <v>3233</v>
      </c>
      <c r="J37" s="31" t="s">
        <v>52</v>
      </c>
      <c r="K37" s="39">
        <v>10127</v>
      </c>
      <c r="L37" s="33"/>
      <c r="M37" s="33"/>
      <c r="N37" s="33"/>
      <c r="O37" s="57"/>
      <c r="P37" s="33"/>
      <c r="Q37" s="33"/>
      <c r="R37" s="33"/>
      <c r="S37" s="33"/>
      <c r="T37" s="34"/>
    </row>
    <row r="38" spans="1:20" ht="14.1" customHeight="1" x14ac:dyDescent="0.25">
      <c r="A38" s="48">
        <v>3234</v>
      </c>
      <c r="B38" s="31" t="s">
        <v>53</v>
      </c>
      <c r="C38" s="36">
        <v>58195</v>
      </c>
      <c r="D38" s="36">
        <v>55000</v>
      </c>
      <c r="E38" s="56">
        <v>50000</v>
      </c>
      <c r="F38" s="36">
        <v>48966</v>
      </c>
      <c r="G38" s="37">
        <f t="shared" si="0"/>
        <v>84.141249248217193</v>
      </c>
      <c r="H38" s="38">
        <f t="shared" si="1"/>
        <v>97.932000000000002</v>
      </c>
      <c r="I38" s="48">
        <v>3234</v>
      </c>
      <c r="J38" s="31" t="s">
        <v>53</v>
      </c>
      <c r="K38" s="39">
        <v>48966</v>
      </c>
      <c r="L38" s="33"/>
      <c r="M38" s="33"/>
      <c r="N38" s="33"/>
      <c r="O38" s="57"/>
      <c r="P38" s="33"/>
      <c r="Q38" s="33"/>
      <c r="R38" s="33"/>
      <c r="S38" s="33"/>
      <c r="T38" s="34"/>
    </row>
    <row r="39" spans="1:20" ht="14.1" customHeight="1" x14ac:dyDescent="0.25">
      <c r="A39" s="48">
        <v>3235</v>
      </c>
      <c r="B39" s="31" t="s">
        <v>54</v>
      </c>
      <c r="C39" s="36">
        <v>5100</v>
      </c>
      <c r="D39" s="36">
        <v>4000</v>
      </c>
      <c r="E39" s="56">
        <v>2000</v>
      </c>
      <c r="F39" s="36">
        <v>2288</v>
      </c>
      <c r="G39" s="37">
        <f t="shared" si="0"/>
        <v>44.862745098039213</v>
      </c>
      <c r="H39" s="38">
        <f t="shared" si="1"/>
        <v>114.39999999999999</v>
      </c>
      <c r="I39" s="48">
        <v>3235</v>
      </c>
      <c r="J39" s="31" t="s">
        <v>54</v>
      </c>
      <c r="K39" s="39">
        <v>2288</v>
      </c>
      <c r="L39" s="33"/>
      <c r="M39" s="33"/>
      <c r="N39" s="33"/>
      <c r="O39" s="57"/>
      <c r="P39" s="33"/>
      <c r="Q39" s="33"/>
      <c r="R39" s="33"/>
      <c r="S39" s="33"/>
      <c r="T39" s="34"/>
    </row>
    <row r="40" spans="1:20" ht="14.1" customHeight="1" x14ac:dyDescent="0.25">
      <c r="A40" s="48">
        <v>3236</v>
      </c>
      <c r="B40" s="31" t="s">
        <v>55</v>
      </c>
      <c r="C40" s="36">
        <v>5225</v>
      </c>
      <c r="D40" s="36">
        <v>12000</v>
      </c>
      <c r="E40" s="56">
        <v>12000</v>
      </c>
      <c r="F40" s="36">
        <v>3857</v>
      </c>
      <c r="G40" s="37">
        <f t="shared" si="0"/>
        <v>73.818181818181813</v>
      </c>
      <c r="H40" s="38">
        <f t="shared" si="1"/>
        <v>32.141666666666666</v>
      </c>
      <c r="I40" s="48">
        <v>3236</v>
      </c>
      <c r="J40" s="31" t="s">
        <v>55</v>
      </c>
      <c r="K40" s="39">
        <v>3857</v>
      </c>
      <c r="L40" s="33"/>
      <c r="M40" s="33"/>
      <c r="N40" s="33"/>
      <c r="O40" s="33"/>
      <c r="P40" s="33"/>
      <c r="Q40" s="33"/>
      <c r="R40" s="33"/>
      <c r="S40" s="33"/>
      <c r="T40" s="34"/>
    </row>
    <row r="41" spans="1:20" ht="14.1" customHeight="1" x14ac:dyDescent="0.25">
      <c r="A41" s="48">
        <v>3237</v>
      </c>
      <c r="B41" s="31" t="s">
        <v>56</v>
      </c>
      <c r="C41" s="36">
        <v>13763</v>
      </c>
      <c r="D41" s="36">
        <v>11000</v>
      </c>
      <c r="E41" s="56">
        <v>5000</v>
      </c>
      <c r="F41" s="36">
        <v>5206</v>
      </c>
      <c r="G41" s="37">
        <f t="shared" si="0"/>
        <v>37.826055365835934</v>
      </c>
      <c r="H41" s="38">
        <f t="shared" si="1"/>
        <v>104.11999999999999</v>
      </c>
      <c r="I41" s="48">
        <v>3237</v>
      </c>
      <c r="J41" s="31" t="s">
        <v>56</v>
      </c>
      <c r="K41" s="39">
        <v>5206</v>
      </c>
      <c r="L41" s="33"/>
      <c r="M41" s="33"/>
      <c r="N41" s="33"/>
      <c r="O41" s="33"/>
      <c r="P41" s="33"/>
      <c r="Q41" s="33"/>
      <c r="R41" s="33"/>
      <c r="S41" s="33"/>
      <c r="T41" s="34"/>
    </row>
    <row r="42" spans="1:20" ht="14.1" customHeight="1" x14ac:dyDescent="0.25">
      <c r="A42" s="48">
        <v>3238</v>
      </c>
      <c r="B42" s="31" t="s">
        <v>57</v>
      </c>
      <c r="C42" s="36">
        <v>13881</v>
      </c>
      <c r="D42" s="36">
        <v>15900</v>
      </c>
      <c r="E42" s="56">
        <v>20046</v>
      </c>
      <c r="F42" s="36">
        <v>17506</v>
      </c>
      <c r="G42" s="37">
        <f t="shared" si="0"/>
        <v>126.11483322527195</v>
      </c>
      <c r="H42" s="38">
        <f t="shared" si="1"/>
        <v>87.32914297116632</v>
      </c>
      <c r="I42" s="48">
        <v>3238</v>
      </c>
      <c r="J42" s="31" t="s">
        <v>57</v>
      </c>
      <c r="K42" s="39">
        <v>16246</v>
      </c>
      <c r="L42" s="33"/>
      <c r="M42" s="33"/>
      <c r="N42" s="33">
        <v>1260</v>
      </c>
      <c r="O42" s="33"/>
      <c r="P42" s="33"/>
      <c r="Q42" s="33"/>
      <c r="R42" s="33"/>
      <c r="S42" s="33"/>
      <c r="T42" s="34"/>
    </row>
    <row r="43" spans="1:20" ht="14.1" customHeight="1" x14ac:dyDescent="0.25">
      <c r="A43" s="48">
        <v>3239</v>
      </c>
      <c r="B43" s="31" t="s">
        <v>58</v>
      </c>
      <c r="C43" s="36">
        <v>675</v>
      </c>
      <c r="D43" s="36">
        <v>5000</v>
      </c>
      <c r="E43" s="56">
        <v>10861</v>
      </c>
      <c r="F43" s="36">
        <v>10861</v>
      </c>
      <c r="G43" s="37">
        <f t="shared" si="0"/>
        <v>1609.037037037037</v>
      </c>
      <c r="H43" s="38">
        <f t="shared" si="1"/>
        <v>100</v>
      </c>
      <c r="I43" s="48">
        <v>3239</v>
      </c>
      <c r="J43" s="31" t="s">
        <v>58</v>
      </c>
      <c r="K43" s="39">
        <v>0</v>
      </c>
      <c r="L43" s="33"/>
      <c r="M43" s="33"/>
      <c r="N43" s="33">
        <v>10861</v>
      </c>
      <c r="O43" s="33"/>
      <c r="P43" s="33"/>
      <c r="Q43" s="33"/>
      <c r="R43" s="33"/>
      <c r="S43" s="33"/>
      <c r="T43" s="34"/>
    </row>
    <row r="44" spans="1:20" ht="14.1" customHeight="1" x14ac:dyDescent="0.25">
      <c r="A44" s="30">
        <v>324</v>
      </c>
      <c r="B44" s="31" t="s">
        <v>59</v>
      </c>
      <c r="C44" s="43">
        <v>0</v>
      </c>
      <c r="D44" s="46">
        <v>0</v>
      </c>
      <c r="E44" s="32">
        <v>0</v>
      </c>
      <c r="F44" s="32"/>
      <c r="G44" s="37"/>
      <c r="H44" s="38">
        <v>0</v>
      </c>
      <c r="I44" s="30">
        <v>324</v>
      </c>
      <c r="J44" s="31" t="s">
        <v>59</v>
      </c>
      <c r="K44" s="39">
        <v>0</v>
      </c>
      <c r="L44" s="33"/>
      <c r="M44" s="33"/>
      <c r="N44" s="33"/>
      <c r="O44" s="33"/>
      <c r="P44" s="33"/>
      <c r="Q44" s="33"/>
      <c r="R44" s="33"/>
      <c r="S44" s="33"/>
      <c r="T44" s="34"/>
    </row>
    <row r="45" spans="1:20" ht="14.1" customHeight="1" x14ac:dyDescent="0.25">
      <c r="A45" s="30">
        <v>329</v>
      </c>
      <c r="B45" s="53" t="s">
        <v>60</v>
      </c>
      <c r="C45" s="43">
        <f>SUM(C46:C50)</f>
        <v>41401</v>
      </c>
      <c r="D45" s="43">
        <f>SUM(D46:D50)</f>
        <v>35500</v>
      </c>
      <c r="E45" s="55">
        <f>SUM(E46:E50)</f>
        <v>22550</v>
      </c>
      <c r="F45" s="51">
        <f>SUM(F46:F50)</f>
        <v>15543</v>
      </c>
      <c r="G45" s="37">
        <f t="shared" ref="G45:G52" si="3">(F45/C45*100)</f>
        <v>37.542571435472574</v>
      </c>
      <c r="H45" s="38">
        <f t="shared" ref="H45:H53" si="4">F45/E45*100</f>
        <v>68.926829268292678</v>
      </c>
      <c r="I45" s="30">
        <v>329</v>
      </c>
      <c r="J45" s="53" t="s">
        <v>60</v>
      </c>
      <c r="K45" s="44">
        <f>SUM(K46:K47)</f>
        <v>13010</v>
      </c>
      <c r="L45" s="33"/>
      <c r="M45" s="54">
        <f>SUM(M46:M50)</f>
        <v>0</v>
      </c>
      <c r="N45" s="54">
        <f>SUM(N46:N50)</f>
        <v>2532</v>
      </c>
      <c r="O45" s="33"/>
      <c r="P45" s="33"/>
      <c r="Q45" s="33"/>
      <c r="R45" s="33"/>
      <c r="S45" s="33"/>
      <c r="T45" s="34"/>
    </row>
    <row r="46" spans="1:20" ht="14.1" customHeight="1" x14ac:dyDescent="0.25">
      <c r="A46" s="48">
        <v>3292</v>
      </c>
      <c r="B46" s="31" t="s">
        <v>61</v>
      </c>
      <c r="C46" s="36">
        <v>15671</v>
      </c>
      <c r="D46" s="36">
        <v>13000</v>
      </c>
      <c r="E46" s="56">
        <v>13000</v>
      </c>
      <c r="F46" s="36">
        <v>12792</v>
      </c>
      <c r="G46" s="37">
        <f t="shared" si="3"/>
        <v>81.628485737987361</v>
      </c>
      <c r="H46" s="38">
        <f t="shared" si="4"/>
        <v>98.4</v>
      </c>
      <c r="I46" s="48">
        <v>3292</v>
      </c>
      <c r="J46" s="31" t="s">
        <v>61</v>
      </c>
      <c r="K46" s="39">
        <v>12792</v>
      </c>
      <c r="L46" s="33"/>
      <c r="M46" s="33"/>
      <c r="N46" s="33"/>
      <c r="O46" s="33"/>
      <c r="P46" s="33"/>
      <c r="Q46" s="33"/>
      <c r="R46" s="33"/>
      <c r="S46" s="33"/>
      <c r="T46" s="34"/>
    </row>
    <row r="47" spans="1:20" ht="14.1" customHeight="1" x14ac:dyDescent="0.25">
      <c r="A47" s="48">
        <v>3293</v>
      </c>
      <c r="B47" s="31" t="s">
        <v>62</v>
      </c>
      <c r="C47" s="36">
        <v>5498</v>
      </c>
      <c r="D47" s="36">
        <v>5500</v>
      </c>
      <c r="E47" s="56">
        <v>3500</v>
      </c>
      <c r="F47" s="36">
        <v>218</v>
      </c>
      <c r="G47" s="37">
        <f t="shared" si="3"/>
        <v>3.9650782102582758</v>
      </c>
      <c r="H47" s="38">
        <f t="shared" si="4"/>
        <v>6.2285714285714286</v>
      </c>
      <c r="I47" s="48">
        <v>3293</v>
      </c>
      <c r="J47" s="31" t="s">
        <v>62</v>
      </c>
      <c r="K47" s="39">
        <v>218</v>
      </c>
      <c r="L47" s="33"/>
      <c r="M47" s="33"/>
      <c r="N47" s="33"/>
      <c r="O47" s="33"/>
      <c r="P47" s="33"/>
      <c r="Q47" s="33"/>
      <c r="R47" s="33"/>
      <c r="S47" s="33"/>
      <c r="T47" s="34"/>
    </row>
    <row r="48" spans="1:20" ht="14.1" customHeight="1" x14ac:dyDescent="0.25">
      <c r="A48" s="48">
        <v>3294</v>
      </c>
      <c r="B48" s="31" t="s">
        <v>63</v>
      </c>
      <c r="C48" s="36">
        <v>3223</v>
      </c>
      <c r="D48" s="36">
        <v>12000</v>
      </c>
      <c r="E48" s="56">
        <v>4050</v>
      </c>
      <c r="F48" s="36">
        <v>250</v>
      </c>
      <c r="G48" s="37">
        <f t="shared" si="3"/>
        <v>7.7567483710828418</v>
      </c>
      <c r="H48" s="38">
        <f t="shared" si="4"/>
        <v>6.1728395061728394</v>
      </c>
      <c r="I48" s="48">
        <v>3294</v>
      </c>
      <c r="J48" s="31" t="s">
        <v>63</v>
      </c>
      <c r="K48" s="33">
        <v>0</v>
      </c>
      <c r="L48" s="33"/>
      <c r="M48" s="39"/>
      <c r="N48" s="33">
        <v>250</v>
      </c>
      <c r="O48" s="33"/>
      <c r="P48" s="33"/>
      <c r="Q48" s="33"/>
      <c r="R48" s="33"/>
      <c r="S48" s="33"/>
      <c r="T48" s="34"/>
    </row>
    <row r="49" spans="1:20" ht="14.1" customHeight="1" x14ac:dyDescent="0.25">
      <c r="A49" s="48">
        <v>3295</v>
      </c>
      <c r="B49" s="31" t="s">
        <v>64</v>
      </c>
      <c r="C49" s="36">
        <v>1472</v>
      </c>
      <c r="D49" s="36">
        <v>0</v>
      </c>
      <c r="E49" s="56">
        <v>1000</v>
      </c>
      <c r="F49" s="36">
        <v>2283</v>
      </c>
      <c r="G49" s="37">
        <f t="shared" si="3"/>
        <v>155.09510869565219</v>
      </c>
      <c r="H49" s="38">
        <f t="shared" si="4"/>
        <v>228.29999999999998</v>
      </c>
      <c r="I49" s="48">
        <v>3295</v>
      </c>
      <c r="J49" s="31" t="s">
        <v>64</v>
      </c>
      <c r="K49" s="39">
        <v>0</v>
      </c>
      <c r="L49" s="33"/>
      <c r="M49" s="39"/>
      <c r="N49" s="33">
        <v>2282</v>
      </c>
      <c r="O49" s="33"/>
      <c r="P49" s="33"/>
      <c r="Q49" s="33"/>
      <c r="R49" s="33"/>
      <c r="S49" s="33"/>
      <c r="T49" s="34"/>
    </row>
    <row r="50" spans="1:20" ht="14.1" customHeight="1" x14ac:dyDescent="0.25">
      <c r="A50" s="48">
        <v>3299</v>
      </c>
      <c r="B50" s="53" t="s">
        <v>60</v>
      </c>
      <c r="C50" s="36">
        <v>15537</v>
      </c>
      <c r="D50" s="36">
        <v>5000</v>
      </c>
      <c r="E50" s="56">
        <v>1000</v>
      </c>
      <c r="F50" s="36">
        <v>0</v>
      </c>
      <c r="G50" s="37">
        <f t="shared" si="3"/>
        <v>0</v>
      </c>
      <c r="H50" s="38">
        <f t="shared" si="4"/>
        <v>0</v>
      </c>
      <c r="I50" s="48">
        <v>3299</v>
      </c>
      <c r="J50" s="53" t="s">
        <v>60</v>
      </c>
      <c r="K50" s="39">
        <v>0</v>
      </c>
      <c r="L50" s="33"/>
      <c r="M50" s="39"/>
      <c r="N50" s="39"/>
      <c r="O50" s="33"/>
      <c r="P50" s="33"/>
      <c r="Q50" s="33"/>
      <c r="R50" s="33"/>
      <c r="S50" s="33"/>
      <c r="T50" s="34"/>
    </row>
    <row r="51" spans="1:20" ht="14.1" customHeight="1" x14ac:dyDescent="0.25">
      <c r="A51" s="30">
        <v>34</v>
      </c>
      <c r="B51" s="40" t="s">
        <v>65</v>
      </c>
      <c r="C51" s="43">
        <f>(C52)</f>
        <v>7213</v>
      </c>
      <c r="D51" s="55">
        <f>SUM(D52)</f>
        <v>8100</v>
      </c>
      <c r="E51" s="55">
        <f>SUM(E52:E53)</f>
        <v>5900</v>
      </c>
      <c r="F51" s="55">
        <f>SUM(F52:F53)</f>
        <v>5800</v>
      </c>
      <c r="G51" s="37">
        <f t="shared" si="3"/>
        <v>80.410370164979895</v>
      </c>
      <c r="H51" s="38">
        <f t="shared" si="4"/>
        <v>98.305084745762713</v>
      </c>
      <c r="I51" s="30">
        <v>34</v>
      </c>
      <c r="J51" s="40" t="s">
        <v>65</v>
      </c>
      <c r="K51" s="44">
        <f>SUM(K52:K53)</f>
        <v>5800</v>
      </c>
      <c r="L51" s="33"/>
      <c r="M51" s="33"/>
      <c r="N51" s="33"/>
      <c r="O51" s="33"/>
      <c r="P51" s="33"/>
      <c r="Q51" s="33"/>
      <c r="R51" s="33"/>
      <c r="S51" s="33"/>
      <c r="T51" s="34"/>
    </row>
    <row r="52" spans="1:20" ht="14.1" customHeight="1" x14ac:dyDescent="0.25">
      <c r="A52" s="48">
        <v>3431</v>
      </c>
      <c r="B52" s="31" t="s">
        <v>66</v>
      </c>
      <c r="C52" s="56">
        <v>7213</v>
      </c>
      <c r="D52" s="56">
        <v>8100</v>
      </c>
      <c r="E52" s="56">
        <v>5800</v>
      </c>
      <c r="F52" s="56">
        <v>5800</v>
      </c>
      <c r="G52" s="37">
        <f t="shared" si="3"/>
        <v>80.410370164979895</v>
      </c>
      <c r="H52" s="38">
        <f t="shared" si="4"/>
        <v>100</v>
      </c>
      <c r="I52" s="48">
        <v>3431</v>
      </c>
      <c r="J52" s="31" t="s">
        <v>66</v>
      </c>
      <c r="K52" s="39">
        <v>5800</v>
      </c>
      <c r="L52" s="33"/>
      <c r="M52" s="33"/>
      <c r="N52" s="33"/>
      <c r="O52" s="33"/>
      <c r="P52" s="33"/>
      <c r="Q52" s="33"/>
      <c r="R52" s="33"/>
      <c r="S52" s="33"/>
      <c r="T52" s="34"/>
    </row>
    <row r="53" spans="1:20" ht="14.1" customHeight="1" x14ac:dyDescent="0.25">
      <c r="A53" s="48">
        <v>3433</v>
      </c>
      <c r="B53" s="31" t="s">
        <v>67</v>
      </c>
      <c r="C53" s="56"/>
      <c r="D53" s="56">
        <v>100</v>
      </c>
      <c r="E53" s="56">
        <v>100</v>
      </c>
      <c r="F53" s="56">
        <v>0</v>
      </c>
      <c r="G53" s="37"/>
      <c r="H53" s="38">
        <f t="shared" si="4"/>
        <v>0</v>
      </c>
      <c r="I53" s="48"/>
      <c r="J53" s="31"/>
      <c r="K53" s="39"/>
      <c r="L53" s="33"/>
      <c r="M53" s="33"/>
      <c r="N53" s="33"/>
      <c r="O53" s="33"/>
      <c r="P53" s="33"/>
      <c r="Q53" s="33"/>
      <c r="R53" s="33"/>
      <c r="S53" s="33"/>
      <c r="T53" s="34"/>
    </row>
    <row r="54" spans="1:20" ht="14.1" customHeight="1" x14ac:dyDescent="0.25">
      <c r="A54" s="48"/>
      <c r="B54" s="58" t="s">
        <v>68</v>
      </c>
      <c r="C54" s="43">
        <f>(C17+C21+C51)</f>
        <v>2234161</v>
      </c>
      <c r="D54" s="55">
        <f>(D17+D21+D51)</f>
        <v>2454154</v>
      </c>
      <c r="E54" s="55">
        <f>(E17+E21+E51)</f>
        <v>2248469</v>
      </c>
      <c r="F54" s="55">
        <f>(F17+F21+F51)</f>
        <v>2107147</v>
      </c>
      <c r="G54" s="37">
        <f>(F54/C54*100)</f>
        <v>94.314912846477938</v>
      </c>
      <c r="H54" s="38">
        <f>F54/E54*100</f>
        <v>93.714745455685616</v>
      </c>
      <c r="I54" s="59"/>
      <c r="J54" s="60" t="s">
        <v>69</v>
      </c>
      <c r="K54" s="44">
        <f>(K22+K27+K34+K45+K51)</f>
        <v>421237.67</v>
      </c>
      <c r="L54" s="44">
        <f>(L22+L27+L34+L45+L51)</f>
        <v>0</v>
      </c>
      <c r="M54" s="44">
        <f>(M22+M27+M34+M45+M51)</f>
        <v>0</v>
      </c>
      <c r="N54" s="44">
        <f>(N22+N27+N34+N45+N51)</f>
        <v>122636</v>
      </c>
      <c r="O54" s="44">
        <f>(O17)</f>
        <v>1553662</v>
      </c>
      <c r="P54" s="44">
        <f>(P22+P27+P34+P45+P51)</f>
        <v>0</v>
      </c>
      <c r="Q54" s="44">
        <f>(Q22+Q27+Q34+Q45+Q51)</f>
        <v>7717</v>
      </c>
      <c r="R54" s="44">
        <f>(R22+R27+R34+R45+R51)</f>
        <v>334</v>
      </c>
      <c r="S54" s="44">
        <f>(S22+S27+S34+S45+S51)</f>
        <v>1560</v>
      </c>
      <c r="T54" s="45">
        <f>SUM(K54:S54)</f>
        <v>2107146.67</v>
      </c>
    </row>
    <row r="55" spans="1:20" ht="14.1" customHeight="1" x14ac:dyDescent="0.25">
      <c r="A55" s="48"/>
      <c r="B55" s="31" t="s">
        <v>70</v>
      </c>
      <c r="C55" s="56">
        <v>182028</v>
      </c>
      <c r="D55" s="56"/>
      <c r="E55" s="56"/>
      <c r="F55" s="56"/>
      <c r="G55" s="37"/>
      <c r="H55" s="38"/>
      <c r="I55" s="59"/>
      <c r="J55" s="60" t="s">
        <v>71</v>
      </c>
      <c r="K55" s="39">
        <v>0</v>
      </c>
      <c r="L55" s="39">
        <f>(L15-L29)</f>
        <v>11181</v>
      </c>
      <c r="M55" s="39">
        <f>(M15-M54)</f>
        <v>13</v>
      </c>
      <c r="N55" s="39"/>
      <c r="O55" s="39">
        <f>(O15-O54)</f>
        <v>0</v>
      </c>
      <c r="P55" s="39">
        <f>(P15-P54)</f>
        <v>30</v>
      </c>
      <c r="Q55" s="39"/>
      <c r="R55" s="39">
        <f>(R15-R54)</f>
        <v>502</v>
      </c>
      <c r="S55" s="33"/>
      <c r="T55" s="34"/>
    </row>
    <row r="56" spans="1:20" ht="14.1" customHeight="1" x14ac:dyDescent="0.25">
      <c r="A56" s="48"/>
      <c r="B56" s="31" t="s">
        <v>72</v>
      </c>
      <c r="C56" s="36">
        <v>0</v>
      </c>
      <c r="D56" s="56"/>
      <c r="E56" s="56"/>
      <c r="F56" s="56">
        <v>-120684</v>
      </c>
      <c r="G56" s="37"/>
      <c r="H56" s="38"/>
      <c r="I56" s="59"/>
      <c r="J56" s="60" t="s">
        <v>73</v>
      </c>
      <c r="K56" s="39">
        <f>(K15-K54)</f>
        <v>-99376.669999999984</v>
      </c>
      <c r="L56" s="39">
        <f>(L15-L54)</f>
        <v>11181</v>
      </c>
      <c r="M56" s="39">
        <f>(M15-M54)</f>
        <v>13</v>
      </c>
      <c r="N56" s="39">
        <f>(N15-N54)</f>
        <v>-25316</v>
      </c>
      <c r="O56" s="33"/>
      <c r="P56" s="33"/>
      <c r="Q56" s="33" t="s">
        <v>1</v>
      </c>
      <c r="R56" s="33"/>
      <c r="S56" s="33"/>
      <c r="T56" s="34"/>
    </row>
    <row r="57" spans="1:20" ht="14.1" customHeight="1" x14ac:dyDescent="0.25">
      <c r="A57" s="61">
        <v>92211.21</v>
      </c>
      <c r="B57" s="62" t="s">
        <v>74</v>
      </c>
      <c r="C57" s="56">
        <v>396646</v>
      </c>
      <c r="D57" s="56"/>
      <c r="E57" s="56"/>
      <c r="F57" s="56">
        <v>418973</v>
      </c>
      <c r="G57" s="37"/>
      <c r="H57" s="38"/>
      <c r="I57" s="61">
        <v>92211.21</v>
      </c>
      <c r="J57" s="62" t="s">
        <v>74</v>
      </c>
      <c r="K57" s="33"/>
      <c r="L57" s="39"/>
      <c r="M57" s="39"/>
      <c r="N57" s="33">
        <v>0</v>
      </c>
      <c r="O57" s="33"/>
      <c r="P57" s="33"/>
      <c r="Q57" s="33"/>
      <c r="R57" s="33"/>
      <c r="S57" s="33"/>
      <c r="T57" s="34"/>
    </row>
    <row r="58" spans="1:20" ht="14.1" customHeight="1" x14ac:dyDescent="0.25">
      <c r="A58" s="61">
        <v>96</v>
      </c>
      <c r="B58" s="62" t="s">
        <v>75</v>
      </c>
      <c r="C58" s="56">
        <v>20163</v>
      </c>
      <c r="D58" s="56"/>
      <c r="E58" s="56"/>
      <c r="F58" s="56">
        <v>19525</v>
      </c>
      <c r="G58" s="37"/>
      <c r="H58" s="38"/>
      <c r="I58" s="61">
        <v>96</v>
      </c>
      <c r="J58" s="62" t="s">
        <v>75</v>
      </c>
      <c r="K58" s="33"/>
      <c r="L58" s="33"/>
      <c r="M58" s="33"/>
      <c r="N58" s="33">
        <v>0</v>
      </c>
      <c r="O58" s="63"/>
      <c r="P58" s="60"/>
      <c r="Q58" s="33"/>
      <c r="R58" s="33"/>
      <c r="S58" s="33"/>
      <c r="T58" s="34"/>
    </row>
    <row r="59" spans="1:20" ht="14.1" customHeight="1" x14ac:dyDescent="0.25">
      <c r="A59" s="61">
        <v>9661</v>
      </c>
      <c r="B59" s="62" t="s">
        <v>76</v>
      </c>
      <c r="C59" s="56">
        <v>18903</v>
      </c>
      <c r="D59" s="56"/>
      <c r="E59" s="56"/>
      <c r="F59" s="56">
        <v>18265</v>
      </c>
      <c r="G59" s="37"/>
      <c r="H59" s="38"/>
      <c r="I59" s="61">
        <v>9661</v>
      </c>
      <c r="J59" s="62" t="s">
        <v>76</v>
      </c>
      <c r="K59" s="64"/>
      <c r="L59" s="64"/>
      <c r="M59" s="64"/>
      <c r="N59" s="64">
        <v>0</v>
      </c>
      <c r="O59" s="65"/>
      <c r="P59" s="66"/>
      <c r="Q59" s="64"/>
      <c r="R59" s="64"/>
      <c r="S59" s="64"/>
      <c r="T59" s="67"/>
    </row>
    <row r="60" spans="1:20" ht="14.1" customHeight="1" x14ac:dyDescent="0.25">
      <c r="A60" s="48"/>
      <c r="B60" s="31"/>
      <c r="C60" s="36"/>
      <c r="D60" s="56"/>
      <c r="E60" s="56"/>
      <c r="F60" s="56"/>
      <c r="G60" s="37"/>
      <c r="H60" s="38"/>
      <c r="I60" s="48"/>
      <c r="J60" s="31"/>
      <c r="K60" s="39"/>
      <c r="L60" s="33"/>
      <c r="M60" s="33"/>
      <c r="N60" s="33"/>
      <c r="O60" s="62"/>
      <c r="P60" s="62"/>
      <c r="Q60" s="33"/>
      <c r="R60" s="33"/>
      <c r="S60" s="33"/>
      <c r="T60" s="34"/>
    </row>
    <row r="61" spans="1:20" ht="14.1" customHeight="1" x14ac:dyDescent="0.25">
      <c r="A61" s="30">
        <v>4</v>
      </c>
      <c r="B61" s="40" t="s">
        <v>77</v>
      </c>
      <c r="C61" s="68">
        <f>(C62)</f>
        <v>159698</v>
      </c>
      <c r="D61" s="55">
        <f>(D63+D67+D68)</f>
        <v>343196</v>
      </c>
      <c r="E61" s="55">
        <f>SUM(E64:E67)</f>
        <v>212372</v>
      </c>
      <c r="F61" s="55"/>
      <c r="G61" s="37">
        <f>(F61/C61*100)</f>
        <v>0</v>
      </c>
      <c r="H61" s="38">
        <f>F61/E61*100</f>
        <v>0</v>
      </c>
      <c r="I61" s="30">
        <v>4</v>
      </c>
      <c r="J61" s="40" t="s">
        <v>77</v>
      </c>
      <c r="K61" s="33"/>
      <c r="L61" s="33"/>
      <c r="M61" s="33"/>
      <c r="N61" s="33"/>
      <c r="O61" s="62"/>
      <c r="P61" s="62"/>
      <c r="Q61" s="33"/>
      <c r="R61" s="33"/>
      <c r="S61" s="33"/>
      <c r="T61" s="34"/>
    </row>
    <row r="62" spans="1:20" ht="14.1" customHeight="1" x14ac:dyDescent="0.25">
      <c r="A62" s="30">
        <v>42</v>
      </c>
      <c r="B62" s="40" t="s">
        <v>78</v>
      </c>
      <c r="C62" s="55">
        <f>(C63+C67)</f>
        <v>159698</v>
      </c>
      <c r="D62" s="55">
        <f>(D63+D67+D68)</f>
        <v>343196</v>
      </c>
      <c r="E62" s="55">
        <f>SUM(E64:E67)</f>
        <v>212372</v>
      </c>
      <c r="F62" s="55">
        <f>SUM(F64:F67)</f>
        <v>43152</v>
      </c>
      <c r="G62" s="37">
        <f>(F62/C62*100)</f>
        <v>27.021002141542162</v>
      </c>
      <c r="H62" s="38">
        <f>F62/E62*100</f>
        <v>20.319062776637224</v>
      </c>
      <c r="I62" s="30">
        <v>42</v>
      </c>
      <c r="J62" s="40" t="s">
        <v>78</v>
      </c>
      <c r="K62" s="33"/>
      <c r="L62" s="33"/>
      <c r="M62" s="54"/>
      <c r="N62" s="33"/>
      <c r="O62" s="33"/>
      <c r="P62" s="33"/>
      <c r="Q62" s="33"/>
      <c r="R62" s="33"/>
      <c r="S62" s="33"/>
      <c r="T62" s="34"/>
    </row>
    <row r="63" spans="1:20" ht="14.1" customHeight="1" x14ac:dyDescent="0.25">
      <c r="A63" s="48">
        <v>422</v>
      </c>
      <c r="B63" s="31" t="s">
        <v>79</v>
      </c>
      <c r="C63" s="56">
        <v>159171</v>
      </c>
      <c r="D63" s="55">
        <f>SUM(D64:D66)</f>
        <v>240696</v>
      </c>
      <c r="E63" s="55">
        <v>211000</v>
      </c>
      <c r="F63" s="56">
        <v>41815</v>
      </c>
      <c r="G63" s="37">
        <f>(F63/C63*100)</f>
        <v>26.270488970980892</v>
      </c>
      <c r="H63" s="38">
        <f>F63/E63*100</f>
        <v>19.817535545023695</v>
      </c>
      <c r="I63" s="48">
        <v>422</v>
      </c>
      <c r="J63" s="31" t="s">
        <v>79</v>
      </c>
      <c r="K63" s="33"/>
      <c r="L63" s="33"/>
      <c r="M63" s="33"/>
      <c r="N63" s="44">
        <f>SUM(N64:N67)</f>
        <v>1337</v>
      </c>
      <c r="O63" s="54">
        <f>SUM(O64:O66)</f>
        <v>0</v>
      </c>
      <c r="P63" s="54">
        <f>SUM(P64:P66)</f>
        <v>0</v>
      </c>
      <c r="Q63" s="54">
        <f>SUM(Q64:Q66)</f>
        <v>41815</v>
      </c>
      <c r="R63" s="33"/>
      <c r="S63" s="33"/>
      <c r="T63" s="34"/>
    </row>
    <row r="64" spans="1:20" ht="14.1" customHeight="1" x14ac:dyDescent="0.25">
      <c r="A64" s="48">
        <v>4221</v>
      </c>
      <c r="B64" s="31" t="s">
        <v>80</v>
      </c>
      <c r="C64" s="56"/>
      <c r="D64" s="56">
        <v>29405</v>
      </c>
      <c r="E64" s="56">
        <v>40000</v>
      </c>
      <c r="F64" s="56">
        <v>24020</v>
      </c>
      <c r="G64" s="37"/>
      <c r="H64" s="38"/>
      <c r="I64" s="48">
        <v>4221</v>
      </c>
      <c r="J64" s="31" t="s">
        <v>80</v>
      </c>
      <c r="K64" s="33"/>
      <c r="L64" s="33"/>
      <c r="M64" s="33"/>
      <c r="N64" s="39"/>
      <c r="O64" s="33"/>
      <c r="P64" s="33"/>
      <c r="Q64" s="33">
        <v>24020</v>
      </c>
      <c r="R64" s="33"/>
      <c r="S64" s="33"/>
      <c r="T64" s="34"/>
    </row>
    <row r="65" spans="1:20" ht="14.1" customHeight="1" x14ac:dyDescent="0.25">
      <c r="A65" s="48">
        <v>4223</v>
      </c>
      <c r="B65" s="31" t="s">
        <v>81</v>
      </c>
      <c r="C65" s="56"/>
      <c r="D65" s="56">
        <v>105000</v>
      </c>
      <c r="E65" s="56">
        <v>80000</v>
      </c>
      <c r="F65" s="56"/>
      <c r="G65" s="37"/>
      <c r="H65" s="38"/>
      <c r="I65" s="48">
        <v>4223</v>
      </c>
      <c r="J65" s="31" t="s">
        <v>81</v>
      </c>
      <c r="K65" s="33"/>
      <c r="L65" s="33"/>
      <c r="M65" s="33"/>
      <c r="N65" s="39"/>
      <c r="O65" s="33"/>
      <c r="P65" s="33"/>
      <c r="Q65" s="33"/>
      <c r="R65" s="33"/>
      <c r="S65" s="33"/>
      <c r="T65" s="34"/>
    </row>
    <row r="66" spans="1:20" ht="14.1" customHeight="1" x14ac:dyDescent="0.25">
      <c r="A66" s="48">
        <v>4227</v>
      </c>
      <c r="B66" s="31" t="s">
        <v>82</v>
      </c>
      <c r="C66" s="56"/>
      <c r="D66" s="56">
        <v>106291</v>
      </c>
      <c r="E66" s="56">
        <v>91000</v>
      </c>
      <c r="F66" s="56">
        <v>17795</v>
      </c>
      <c r="G66" s="37"/>
      <c r="H66" s="38"/>
      <c r="I66" s="48">
        <v>4227</v>
      </c>
      <c r="J66" s="31" t="s">
        <v>82</v>
      </c>
      <c r="K66" s="33"/>
      <c r="L66" s="33"/>
      <c r="M66" s="33"/>
      <c r="N66" s="39"/>
      <c r="O66" s="33"/>
      <c r="P66" s="33"/>
      <c r="Q66" s="33">
        <v>17795</v>
      </c>
      <c r="R66" s="33"/>
      <c r="S66" s="33"/>
      <c r="T66" s="34"/>
    </row>
    <row r="67" spans="1:20" ht="14.1" customHeight="1" x14ac:dyDescent="0.25">
      <c r="A67" s="48">
        <v>424</v>
      </c>
      <c r="B67" s="31" t="s">
        <v>83</v>
      </c>
      <c r="C67" s="32">
        <v>527</v>
      </c>
      <c r="D67" s="56">
        <v>2500</v>
      </c>
      <c r="E67" s="56">
        <v>1372</v>
      </c>
      <c r="F67" s="32">
        <v>1337</v>
      </c>
      <c r="G67" s="37">
        <f>(F67/C67*100)</f>
        <v>253.7001897533207</v>
      </c>
      <c r="H67" s="38">
        <f>F67/E67*100</f>
        <v>97.448979591836732</v>
      </c>
      <c r="I67" s="48">
        <v>424</v>
      </c>
      <c r="J67" s="31" t="s">
        <v>83</v>
      </c>
      <c r="K67" s="33"/>
      <c r="L67" s="33"/>
      <c r="M67" s="33"/>
      <c r="N67" s="33">
        <v>1337</v>
      </c>
      <c r="O67" s="33"/>
      <c r="P67" s="33"/>
      <c r="Q67" s="39"/>
      <c r="R67" s="33"/>
      <c r="S67" s="33"/>
      <c r="T67" s="34"/>
    </row>
    <row r="68" spans="1:20" ht="14.1" customHeight="1" x14ac:dyDescent="0.25">
      <c r="A68" s="48">
        <v>4511</v>
      </c>
      <c r="B68" s="31" t="s">
        <v>84</v>
      </c>
      <c r="C68" s="32"/>
      <c r="D68" s="56">
        <v>100000</v>
      </c>
      <c r="E68" s="56">
        <v>0</v>
      </c>
      <c r="F68" s="32"/>
      <c r="G68" s="37"/>
      <c r="H68" s="38"/>
      <c r="I68" s="48">
        <v>4511</v>
      </c>
      <c r="J68" s="31" t="s">
        <v>84</v>
      </c>
      <c r="K68" s="33"/>
      <c r="L68" s="33"/>
      <c r="M68" s="33"/>
      <c r="N68" s="33"/>
      <c r="O68" s="33"/>
      <c r="P68" s="33"/>
      <c r="Q68" s="39"/>
      <c r="R68" s="33"/>
      <c r="S68" s="33"/>
      <c r="T68" s="34"/>
    </row>
    <row r="69" spans="1:20" ht="14.1" customHeight="1" x14ac:dyDescent="0.25">
      <c r="A69" s="69"/>
      <c r="B69" s="70" t="s">
        <v>85</v>
      </c>
      <c r="C69" s="71">
        <f>(C63+C67)</f>
        <v>159698</v>
      </c>
      <c r="D69" s="42">
        <f>(D63+D67+D68)</f>
        <v>343196</v>
      </c>
      <c r="E69" s="42">
        <f>(E62)</f>
        <v>212372</v>
      </c>
      <c r="F69" s="42">
        <f>(F63+F67)</f>
        <v>43152</v>
      </c>
      <c r="G69" s="37">
        <f>(F69/C69*100)</f>
        <v>27.021002141542162</v>
      </c>
      <c r="H69" s="38">
        <f>F69/E69*100</f>
        <v>20.319062776637224</v>
      </c>
      <c r="I69" s="69"/>
      <c r="J69" s="70" t="s">
        <v>85</v>
      </c>
      <c r="K69" s="44"/>
      <c r="L69" s="33"/>
      <c r="M69" s="39"/>
      <c r="N69" s="54">
        <f>(N63)</f>
        <v>1337</v>
      </c>
      <c r="O69" s="54"/>
      <c r="P69" s="54"/>
      <c r="Q69" s="54">
        <f>(Q63)</f>
        <v>41815</v>
      </c>
      <c r="R69" s="33"/>
      <c r="S69" s="33"/>
      <c r="T69" s="34"/>
    </row>
    <row r="70" spans="1:20" ht="14.1" customHeight="1" x14ac:dyDescent="0.25">
      <c r="A70" s="59">
        <v>92212</v>
      </c>
      <c r="B70" s="60" t="s">
        <v>86</v>
      </c>
      <c r="C70" s="33"/>
      <c r="D70" s="33"/>
      <c r="E70" s="33"/>
      <c r="F70" s="33"/>
      <c r="G70" s="33"/>
      <c r="H70" s="34"/>
      <c r="I70" s="59">
        <v>92212</v>
      </c>
      <c r="J70" s="60" t="s">
        <v>86</v>
      </c>
      <c r="K70" s="33"/>
      <c r="L70" s="33"/>
      <c r="M70" s="33"/>
      <c r="N70" s="33"/>
      <c r="O70" s="33"/>
      <c r="P70" s="33"/>
      <c r="Q70" s="33"/>
      <c r="R70" s="33"/>
      <c r="S70" s="33"/>
      <c r="T70" s="34"/>
    </row>
    <row r="71" spans="1:20" ht="14.1" customHeight="1" x14ac:dyDescent="0.25">
      <c r="A71" s="59">
        <v>92222</v>
      </c>
      <c r="B71" s="60" t="s">
        <v>87</v>
      </c>
      <c r="C71" s="33"/>
      <c r="D71" s="33"/>
      <c r="E71" s="33"/>
      <c r="F71" s="33"/>
      <c r="G71" s="33"/>
      <c r="H71" s="34"/>
      <c r="I71" s="59">
        <v>92222</v>
      </c>
      <c r="J71" s="60" t="s">
        <v>87</v>
      </c>
      <c r="K71" s="33"/>
      <c r="L71" s="33"/>
      <c r="M71" s="33"/>
      <c r="N71" s="33"/>
      <c r="O71" s="33"/>
      <c r="P71" s="33"/>
      <c r="Q71" s="33"/>
      <c r="R71" s="33"/>
      <c r="S71" s="33"/>
      <c r="T71" s="34"/>
    </row>
    <row r="72" spans="1:20" ht="14.1" customHeight="1" x14ac:dyDescent="0.25">
      <c r="A72" s="59"/>
      <c r="B72" s="60" t="s">
        <v>88</v>
      </c>
      <c r="C72" s="44">
        <v>2416189</v>
      </c>
      <c r="D72" s="44">
        <f>D15</f>
        <v>2797350</v>
      </c>
      <c r="E72" s="44">
        <f>(E15)</f>
        <v>2460841</v>
      </c>
      <c r="F72" s="44">
        <f>(F15)</f>
        <v>1986463</v>
      </c>
      <c r="G72" s="33"/>
      <c r="H72" s="34"/>
      <c r="I72" s="59"/>
      <c r="J72" s="60" t="s">
        <v>88</v>
      </c>
      <c r="K72" s="44">
        <f t="shared" ref="K72:S72" si="5">(K15)</f>
        <v>321861</v>
      </c>
      <c r="L72" s="44">
        <f t="shared" si="5"/>
        <v>11181</v>
      </c>
      <c r="M72" s="44">
        <f t="shared" si="5"/>
        <v>13</v>
      </c>
      <c r="N72" s="44">
        <f t="shared" si="5"/>
        <v>97320</v>
      </c>
      <c r="O72" s="44">
        <f t="shared" si="5"/>
        <v>1553662</v>
      </c>
      <c r="P72" s="44">
        <f t="shared" si="5"/>
        <v>30</v>
      </c>
      <c r="Q72" s="44">
        <f t="shared" si="5"/>
        <v>0</v>
      </c>
      <c r="R72" s="72">
        <f t="shared" si="5"/>
        <v>836</v>
      </c>
      <c r="S72" s="72">
        <f t="shared" si="5"/>
        <v>1560</v>
      </c>
      <c r="T72" s="45">
        <f>SUM(K72:S72)</f>
        <v>1986463</v>
      </c>
    </row>
    <row r="73" spans="1:20" ht="14.1" customHeight="1" x14ac:dyDescent="0.25">
      <c r="A73" s="73"/>
      <c r="B73" s="74" t="s">
        <v>89</v>
      </c>
      <c r="C73" s="44">
        <v>2393859</v>
      </c>
      <c r="D73" s="44">
        <f>(D17+D21+D51+D62)</f>
        <v>2797350</v>
      </c>
      <c r="E73" s="44">
        <f>(E54+E69)</f>
        <v>2460841</v>
      </c>
      <c r="F73" s="44">
        <f>(F54+F69)</f>
        <v>2150299</v>
      </c>
      <c r="G73" s="33"/>
      <c r="H73" s="34"/>
      <c r="I73" s="73"/>
      <c r="J73" s="74" t="s">
        <v>89</v>
      </c>
      <c r="K73" s="39">
        <f>(K54)</f>
        <v>421237.67</v>
      </c>
      <c r="L73" s="39">
        <f>(L54)</f>
        <v>0</v>
      </c>
      <c r="M73" s="39">
        <f>(M54)</f>
        <v>0</v>
      </c>
      <c r="N73" s="39">
        <f>(N54)</f>
        <v>122636</v>
      </c>
      <c r="O73" s="39">
        <v>1553662</v>
      </c>
      <c r="P73" s="39">
        <f>(P54)</f>
        <v>0</v>
      </c>
      <c r="Q73" s="39">
        <f>(Q54)</f>
        <v>7717</v>
      </c>
      <c r="R73" s="39">
        <v>334</v>
      </c>
      <c r="S73" s="39">
        <f>(S54)</f>
        <v>1560</v>
      </c>
      <c r="T73" s="45">
        <f>SUM(K73:S73)</f>
        <v>2107146.67</v>
      </c>
    </row>
    <row r="74" spans="1:20" ht="14.1" customHeight="1" x14ac:dyDescent="0.25">
      <c r="A74" s="75"/>
      <c r="B74" s="74" t="s">
        <v>90</v>
      </c>
      <c r="C74" s="44">
        <v>22330</v>
      </c>
      <c r="D74" s="54">
        <v>0</v>
      </c>
      <c r="E74" s="44">
        <v>0</v>
      </c>
      <c r="F74" s="44"/>
      <c r="G74" s="33"/>
      <c r="H74" s="34"/>
      <c r="I74" s="75"/>
      <c r="J74" s="74" t="s">
        <v>90</v>
      </c>
      <c r="K74" s="39"/>
      <c r="L74" s="39"/>
      <c r="M74" s="39">
        <f>(M72-M73)</f>
        <v>13</v>
      </c>
      <c r="N74" s="39"/>
      <c r="O74" s="39">
        <f>(O72-O73)</f>
        <v>0</v>
      </c>
      <c r="P74" s="39">
        <f>(P72-P73)</f>
        <v>30</v>
      </c>
      <c r="Q74" s="39"/>
      <c r="R74" s="39">
        <f>(R72-R73)</f>
        <v>502</v>
      </c>
      <c r="S74" s="39"/>
      <c r="T74" s="45">
        <f>(T72-T73)</f>
        <v>-120683.66999999993</v>
      </c>
    </row>
    <row r="75" spans="1:20" ht="14.1" customHeight="1" x14ac:dyDescent="0.25">
      <c r="A75" s="75"/>
      <c r="B75" s="74" t="s">
        <v>91</v>
      </c>
      <c r="C75" s="54"/>
      <c r="D75" s="54">
        <v>0</v>
      </c>
      <c r="E75" s="54">
        <v>0</v>
      </c>
      <c r="F75" s="44">
        <f>(F72-F73)</f>
        <v>-163836</v>
      </c>
      <c r="G75" s="33"/>
      <c r="H75" s="34"/>
      <c r="I75" s="75"/>
      <c r="J75" s="74" t="s">
        <v>91</v>
      </c>
      <c r="K75" s="39">
        <f>(K72-K73)</f>
        <v>-99376.669999999984</v>
      </c>
      <c r="L75" s="33"/>
      <c r="M75" s="33"/>
      <c r="N75" s="39">
        <f>(N72-N73)</f>
        <v>-25316</v>
      </c>
      <c r="O75" s="33"/>
      <c r="P75" s="33"/>
      <c r="Q75" s="39">
        <f>(Q72-Q73)</f>
        <v>-7717</v>
      </c>
      <c r="R75" s="33"/>
      <c r="S75" s="33"/>
      <c r="T75" s="76"/>
    </row>
    <row r="76" spans="1:20" ht="14.1" customHeight="1" x14ac:dyDescent="0.25">
      <c r="A76" s="75" t="s">
        <v>92</v>
      </c>
      <c r="B76" s="74" t="s">
        <v>93</v>
      </c>
      <c r="C76" s="44">
        <v>396646</v>
      </c>
      <c r="D76" s="44"/>
      <c r="E76" s="54"/>
      <c r="F76" s="44">
        <f>(F57)</f>
        <v>418973</v>
      </c>
      <c r="G76" s="33"/>
      <c r="H76" s="34"/>
      <c r="I76" s="75" t="s">
        <v>92</v>
      </c>
      <c r="J76" s="74" t="s">
        <v>93</v>
      </c>
      <c r="K76" s="33"/>
      <c r="L76" s="33"/>
      <c r="M76" s="33"/>
      <c r="N76" s="33"/>
      <c r="O76" s="33"/>
      <c r="P76" s="33"/>
      <c r="Q76" s="33"/>
      <c r="R76" s="33"/>
      <c r="S76" s="33"/>
      <c r="T76" s="34"/>
    </row>
    <row r="77" spans="1:20" ht="14.1" customHeight="1" x14ac:dyDescent="0.25">
      <c r="A77" s="75" t="s">
        <v>94</v>
      </c>
      <c r="B77" s="74" t="s">
        <v>95</v>
      </c>
      <c r="C77" s="54"/>
      <c r="D77" s="54"/>
      <c r="E77" s="54"/>
      <c r="F77" s="54">
        <v>0</v>
      </c>
      <c r="G77" s="33"/>
      <c r="H77" s="34"/>
      <c r="I77" s="75" t="s">
        <v>94</v>
      </c>
      <c r="J77" s="74" t="s">
        <v>95</v>
      </c>
      <c r="K77" s="33"/>
      <c r="L77" s="33"/>
      <c r="M77" s="33"/>
      <c r="N77" s="33"/>
      <c r="O77" s="33"/>
      <c r="P77" s="33"/>
      <c r="Q77" s="33">
        <v>0</v>
      </c>
      <c r="R77" s="33"/>
      <c r="S77" s="33"/>
      <c r="T77" s="34"/>
    </row>
    <row r="78" spans="1:20" ht="14.1" customHeight="1" thickBot="1" x14ac:dyDescent="0.3">
      <c r="A78" s="77"/>
      <c r="B78" s="78" t="s">
        <v>96</v>
      </c>
      <c r="C78" s="79">
        <v>396646</v>
      </c>
      <c r="D78" s="80" t="s">
        <v>1</v>
      </c>
      <c r="E78" s="80"/>
      <c r="F78" s="79">
        <f>(F75+F76)</f>
        <v>255137</v>
      </c>
      <c r="G78" s="81"/>
      <c r="H78" s="82"/>
      <c r="I78" s="83"/>
      <c r="J78" s="60" t="s">
        <v>96</v>
      </c>
      <c r="K78" s="44">
        <f t="shared" ref="K78:S78" si="6">(K72-K73)</f>
        <v>-99376.669999999984</v>
      </c>
      <c r="L78" s="44">
        <f t="shared" si="6"/>
        <v>11181</v>
      </c>
      <c r="M78" s="44">
        <f t="shared" si="6"/>
        <v>13</v>
      </c>
      <c r="N78" s="44">
        <f t="shared" si="6"/>
        <v>-25316</v>
      </c>
      <c r="O78" s="44">
        <f t="shared" si="6"/>
        <v>0</v>
      </c>
      <c r="P78" s="44">
        <f t="shared" si="6"/>
        <v>30</v>
      </c>
      <c r="Q78" s="44">
        <f t="shared" si="6"/>
        <v>-7717</v>
      </c>
      <c r="R78" s="44">
        <f t="shared" si="6"/>
        <v>502</v>
      </c>
      <c r="S78" s="44">
        <f t="shared" si="6"/>
        <v>0</v>
      </c>
      <c r="T78" s="84">
        <f>(K78+L78+M78+N78+O78+P78+Q78+R78)</f>
        <v>-120683.66999999998</v>
      </c>
    </row>
    <row r="79" spans="1:20" x14ac:dyDescent="0.25">
      <c r="A79" s="4"/>
      <c r="B79" s="4"/>
      <c r="C79" s="4"/>
      <c r="D79" s="4"/>
      <c r="E79" s="4"/>
      <c r="F79" s="4"/>
      <c r="G79" s="4"/>
      <c r="H79" s="4"/>
      <c r="I79" s="85"/>
      <c r="J79" s="86" t="s">
        <v>97</v>
      </c>
      <c r="K79" s="87">
        <f>(T78)</f>
        <v>-120683.66999999998</v>
      </c>
      <c r="L79" s="4"/>
      <c r="M79" s="4"/>
      <c r="N79" s="4"/>
      <c r="O79" s="4"/>
      <c r="P79" s="4"/>
      <c r="Q79" s="4"/>
      <c r="R79" s="4"/>
      <c r="S79" s="4"/>
      <c r="T79" s="88"/>
    </row>
    <row r="80" spans="1:20" x14ac:dyDescent="0.25">
      <c r="A80" s="4"/>
      <c r="B80" s="4"/>
      <c r="C80" s="4"/>
      <c r="D80" s="4"/>
      <c r="E80" s="4"/>
      <c r="F80" s="4"/>
      <c r="G80" s="4"/>
      <c r="H80" s="4"/>
      <c r="I80" s="59">
        <v>92222</v>
      </c>
      <c r="J80" s="89" t="s">
        <v>98</v>
      </c>
      <c r="K80" s="90">
        <f>(N69+Q69)</f>
        <v>43152</v>
      </c>
      <c r="L80" s="4"/>
      <c r="M80" s="4"/>
      <c r="N80" s="4"/>
      <c r="O80" s="4"/>
      <c r="P80" s="4"/>
      <c r="Q80" s="4"/>
      <c r="R80" s="4"/>
      <c r="S80" s="4"/>
      <c r="T80" s="88"/>
    </row>
    <row r="81" spans="1:20" x14ac:dyDescent="0.25">
      <c r="A81" s="4"/>
      <c r="B81" s="4"/>
      <c r="C81" s="4"/>
      <c r="D81" s="4"/>
      <c r="E81" s="4"/>
      <c r="F81" s="4"/>
      <c r="G81" s="4"/>
      <c r="H81" s="4"/>
      <c r="I81" s="85"/>
      <c r="J81" s="86" t="s">
        <v>91</v>
      </c>
      <c r="K81" s="87">
        <f>(K79-K80)</f>
        <v>-163835.66999999998</v>
      </c>
      <c r="L81" s="4"/>
      <c r="M81" s="4"/>
      <c r="N81" s="4"/>
      <c r="O81" s="4"/>
      <c r="P81" s="4"/>
      <c r="Q81" s="4"/>
      <c r="R81" s="4"/>
      <c r="S81" s="4"/>
      <c r="T81" s="88"/>
    </row>
    <row r="82" spans="1:20" x14ac:dyDescent="0.25">
      <c r="A82" s="4"/>
      <c r="B82" s="4"/>
      <c r="C82" s="4"/>
      <c r="D82" s="4"/>
      <c r="E82" s="4"/>
      <c r="F82" s="4"/>
      <c r="G82" s="4"/>
      <c r="H82" s="4"/>
      <c r="I82" s="85"/>
      <c r="J82" s="91" t="s">
        <v>99</v>
      </c>
      <c r="K82" s="87">
        <f>(F57)</f>
        <v>418973</v>
      </c>
      <c r="L82" s="4"/>
      <c r="M82" s="4"/>
      <c r="N82" s="4"/>
      <c r="O82" s="4"/>
      <c r="P82" s="4"/>
      <c r="Q82" s="4"/>
      <c r="R82" s="4"/>
      <c r="S82" s="4"/>
      <c r="T82" s="88"/>
    </row>
    <row r="83" spans="1:20" ht="15.75" thickBot="1" x14ac:dyDescent="0.3">
      <c r="A83" s="4"/>
      <c r="B83" s="4"/>
      <c r="C83" s="4"/>
      <c r="D83" s="4"/>
      <c r="E83" s="4"/>
      <c r="F83" s="4"/>
      <c r="G83" s="4"/>
      <c r="H83" s="92"/>
      <c r="I83" s="93"/>
      <c r="J83" s="94" t="s">
        <v>100</v>
      </c>
      <c r="K83" s="95">
        <f>(K81+K82)</f>
        <v>255137.33000000002</v>
      </c>
      <c r="L83" s="96"/>
      <c r="M83" s="96"/>
      <c r="N83" s="96" t="s">
        <v>1</v>
      </c>
      <c r="O83" s="96"/>
      <c r="P83" s="97"/>
      <c r="Q83" s="96"/>
      <c r="R83" s="96"/>
      <c r="S83" s="96"/>
      <c r="T83" s="98"/>
    </row>
    <row r="84" spans="1:20" x14ac:dyDescent="0.25">
      <c r="A84" s="99" t="s">
        <v>101</v>
      </c>
      <c r="B84" s="99"/>
      <c r="C84" s="100"/>
      <c r="D84" s="100"/>
      <c r="E84" s="100"/>
      <c r="F84" s="100"/>
      <c r="G84" s="4"/>
      <c r="H84" s="4"/>
      <c r="I84" s="4"/>
      <c r="J84" s="4"/>
      <c r="K84" s="4"/>
      <c r="L84" s="4"/>
      <c r="M84" s="4" t="s">
        <v>1</v>
      </c>
      <c r="N84" s="4"/>
      <c r="O84" s="4"/>
      <c r="P84" s="4"/>
      <c r="Q84" s="4"/>
      <c r="R84" s="4"/>
      <c r="S84" s="4"/>
      <c r="T84" s="4"/>
    </row>
    <row r="85" spans="1:20" x14ac:dyDescent="0.25">
      <c r="A85" s="100"/>
      <c r="B85" s="100"/>
      <c r="C85" s="100"/>
      <c r="D85" s="100"/>
      <c r="E85" s="100"/>
      <c r="F85" s="100"/>
      <c r="G85" s="4"/>
      <c r="H85" s="4"/>
      <c r="I85" s="4"/>
      <c r="J85" s="4" t="s">
        <v>1</v>
      </c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5">
      <c r="A86" s="99" t="s">
        <v>102</v>
      </c>
      <c r="B86" s="99"/>
      <c r="C86" s="99"/>
      <c r="D86" s="100"/>
      <c r="E86" s="100"/>
      <c r="F86" s="100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39" x14ac:dyDescent="0.25">
      <c r="A87" s="101" t="s">
        <v>103</v>
      </c>
      <c r="B87" s="99" t="s">
        <v>104</v>
      </c>
      <c r="C87" s="102" t="s">
        <v>105</v>
      </c>
      <c r="D87" s="102" t="s">
        <v>106</v>
      </c>
      <c r="E87" s="102" t="s">
        <v>107</v>
      </c>
      <c r="F87" s="102" t="s">
        <v>108</v>
      </c>
      <c r="G87" s="102" t="s">
        <v>10</v>
      </c>
      <c r="H87" s="102" t="s">
        <v>10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101"/>
      <c r="B88" s="99">
        <v>1</v>
      </c>
      <c r="C88" s="102">
        <v>2</v>
      </c>
      <c r="D88" s="102">
        <v>3</v>
      </c>
      <c r="E88" s="102">
        <v>4</v>
      </c>
      <c r="F88" s="102">
        <v>5</v>
      </c>
      <c r="G88" s="102">
        <v>6</v>
      </c>
      <c r="H88" s="102">
        <v>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A89" s="103">
        <v>922</v>
      </c>
      <c r="B89" s="99" t="s">
        <v>109</v>
      </c>
      <c r="C89" s="104">
        <v>396646</v>
      </c>
      <c r="D89" s="104">
        <v>300000</v>
      </c>
      <c r="E89" s="104">
        <v>300000</v>
      </c>
      <c r="F89" s="104">
        <f>(K83)</f>
        <v>255137.33000000002</v>
      </c>
      <c r="G89" s="105">
        <f>(F89/C89*100)</f>
        <v>64.323686612243662</v>
      </c>
      <c r="H89" s="105">
        <f>(F89/E89*100)</f>
        <v>85.045776666666669</v>
      </c>
      <c r="I89" s="4"/>
      <c r="J89" s="4"/>
      <c r="K89" s="4"/>
      <c r="L89" s="4"/>
      <c r="M89" s="4"/>
      <c r="N89" s="4"/>
      <c r="O89" s="4"/>
      <c r="P89" s="4"/>
      <c r="Q89" s="4"/>
      <c r="R89" s="106"/>
      <c r="S89" s="106"/>
      <c r="T89" s="4"/>
    </row>
    <row r="90" spans="1:20" x14ac:dyDescent="0.25">
      <c r="A90" s="107">
        <v>92211</v>
      </c>
      <c r="B90" s="108" t="s">
        <v>110</v>
      </c>
      <c r="C90" s="109">
        <v>396646</v>
      </c>
      <c r="D90" s="109">
        <v>300000</v>
      </c>
      <c r="E90" s="109">
        <v>300000</v>
      </c>
      <c r="F90" s="109">
        <f>(F89)</f>
        <v>255137.33000000002</v>
      </c>
      <c r="G90" s="110">
        <f>(F90/C90*100)</f>
        <v>64.323686612243662</v>
      </c>
      <c r="H90" s="110">
        <f>(F90/E90*100)</f>
        <v>85.045776666666669</v>
      </c>
      <c r="I90" s="4"/>
      <c r="J90" s="4"/>
      <c r="K90" s="4"/>
      <c r="L90" s="4"/>
      <c r="M90" s="4"/>
      <c r="N90" s="4"/>
      <c r="O90" s="4"/>
      <c r="P90" s="4"/>
      <c r="Q90" s="4"/>
      <c r="R90" s="106"/>
      <c r="S90" s="106"/>
      <c r="T90" s="4"/>
    </row>
    <row r="91" spans="1:2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06"/>
      <c r="S91" s="106"/>
      <c r="T91" s="4"/>
    </row>
    <row r="92" spans="1:2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</sheetData>
  <mergeCells count="2">
    <mergeCell ref="R3:R4"/>
    <mergeCell ref="T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2021-02-26T07:15:54Z</dcterms:created>
  <dcterms:modified xsi:type="dcterms:W3CDTF">2021-02-26T07:19:47Z</dcterms:modified>
</cp:coreProperties>
</file>