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12195" activeTab="3"/>
  </bookViews>
  <sheets>
    <sheet name="OPĆI DIO" sheetId="1" r:id="rId1"/>
    <sheet name="PLAN PRIHODA" sheetId="2" r:id="rId2"/>
    <sheet name="PLAN RASHODA I IZDATAKA" sheetId="3" r:id="rId3"/>
    <sheet name="PLAN RASH I IZD 2019" sheetId="4" r:id="rId4"/>
  </sheets>
  <externalReferences>
    <externalReference r:id="rId7"/>
  </externalReferences>
  <definedNames>
    <definedName name="_xlnm.Print_Titles" localSheetId="1">'PLAN PRIHODA'!$1:$1</definedName>
    <definedName name="_xlnm.Print_Titles" localSheetId="2">'PLAN RASHODA I IZDATAKA'!$4:$5</definedName>
    <definedName name="_xlnm.Print_Area" localSheetId="0">'OPĆI DIO'!$A$1:$H$24</definedName>
    <definedName name="_xlnm.Print_Area" localSheetId="1">'PLAN PRIHODA'!$A$1:$H$37</definedName>
  </definedNames>
  <calcPr fullCalcOnLoad="1"/>
</workbook>
</file>

<file path=xl/sharedStrings.xml><?xml version="1.0" encoding="utf-8"?>
<sst xmlns="http://schemas.openxmlformats.org/spreadsheetml/2006/main" count="215" uniqueCount="154">
  <si>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</si>
  <si>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</si>
  <si>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</si>
  <si>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</si>
  <si>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</si>
  <si>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</si>
  <si>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</si>
  <si>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</si>
  <si>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</si>
  <si>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</si>
  <si>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</si>
  <si>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</si>
  <si>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</si>
  <si>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</si>
  <si>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</si>
  <si>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</si>
  <si>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>Ukupno (po izvorima)</t>
  </si>
  <si>
    <t>Materijalni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</si>
  <si>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</si>
  <si>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</si>
  <si>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</si>
  <si>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</si>
  <si>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</si>
  <si>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Energija</t>
  </si>
  <si>
    <t>Komunalne usluge</t>
  </si>
  <si>
    <t>Računalne usluge</t>
  </si>
  <si>
    <t>Ostale usluge</t>
  </si>
  <si>
    <t>661 Prihodi pružene usluge</t>
  </si>
  <si>
    <t>Premije osiguranja</t>
  </si>
  <si>
    <t>922 Preneseni višak</t>
  </si>
  <si>
    <t>PRENESENI VIŠAK PRIHODA IZ RANIJIH GODINA</t>
  </si>
  <si>
    <t>Prihodi za posebne namjene (prihodi od učenika)</t>
  </si>
  <si>
    <t>636  Pomoć -plaće</t>
  </si>
  <si>
    <t>641 Prih od kamata</t>
  </si>
  <si>
    <t>Materijal i sirovine-hrana</t>
  </si>
  <si>
    <t>Zakupnine i najamnine</t>
  </si>
  <si>
    <t>Reprezentacija</t>
  </si>
  <si>
    <t>Članarine i kotizacije</t>
  </si>
  <si>
    <t>Ostali rashodi za zaposlene</t>
  </si>
  <si>
    <t>Pristojbe i naknade</t>
  </si>
  <si>
    <t>Prijedlog plana 
za 2019.</t>
  </si>
  <si>
    <t>Projekcija plana
za 2020.</t>
  </si>
  <si>
    <t>Projekcija plana 
za 2021.</t>
  </si>
  <si>
    <t>2019.</t>
  </si>
  <si>
    <t>671 Prih nadl prorač SMŽ</t>
  </si>
  <si>
    <t>Pomoći PK</t>
  </si>
  <si>
    <t>636 Prih za Šk shemu</t>
  </si>
  <si>
    <t xml:space="preserve">Pomoći </t>
  </si>
  <si>
    <t>Ukupno prihodi i primici za 2019.</t>
  </si>
  <si>
    <t xml:space="preserve"> </t>
  </si>
  <si>
    <t>2020.</t>
  </si>
  <si>
    <t>2021.</t>
  </si>
  <si>
    <t>Ukupno prihodi i primici za 2020.</t>
  </si>
  <si>
    <t>Ukupno prihodi i primici za 2021.</t>
  </si>
  <si>
    <t>652 Sufin. Roditelji</t>
  </si>
  <si>
    <t>636 Prih za Školsku shemu</t>
  </si>
  <si>
    <t>PRIJEDLOG FINANCIJSKOG PLANA UČENIČKOG DOMA-KUTINA  ZA 2019. S PROJEKCIJAMA                                                                                                                                                PLANA ZA  2020. I 2021. GODINU</t>
  </si>
  <si>
    <t xml:space="preserve">Napomena: Redak UKUPAN DONOS VIŠKA/MANJKA IZ PREDHODNE(IH) GODINA služi kao informacija i ne uzima se u obzir kod uravnoteženja proračuna, već se proračun uravnotežuje retkom VIŠAK/MANJAK IZ PRETHODNE(IH) GODINE KOJI ĆE SE POKRITI/RASPOREDITI. </t>
  </si>
  <si>
    <t>UKUPAN DONOS VIŠAKA/MANJAKA IZ PRETHODNE(IH) GODINA</t>
  </si>
  <si>
    <t>VIŠAK/MANJAKIZ PRETHODNE(IH) GODINE KOJI ĆE POKRITI/RASPOREDITI</t>
  </si>
  <si>
    <t>Šifra u MZOŠ:</t>
  </si>
  <si>
    <t>03-043-503</t>
  </si>
  <si>
    <t>NAZIV:</t>
  </si>
  <si>
    <t>UČENIČKI DOM-KUTINA</t>
  </si>
  <si>
    <t>SJEDIŠTE:</t>
  </si>
  <si>
    <t>KUTINA, CRKVENA 26</t>
  </si>
  <si>
    <t>RAZDJEL:</t>
  </si>
  <si>
    <t>GLAVA:</t>
  </si>
  <si>
    <t xml:space="preserve"> 20     SREDNJOŠKOLSKO OBRAZOVANJE </t>
  </si>
  <si>
    <t>PLAN:  PRIHODI I PRIMICI</t>
  </si>
  <si>
    <t>Plan 2019.</t>
  </si>
  <si>
    <t>Procjena 2020.</t>
  </si>
  <si>
    <t>Procjena 2021.</t>
  </si>
  <si>
    <t>Župan. ili grad. prorač</t>
  </si>
  <si>
    <t>Državni proračun- za učenike</t>
  </si>
  <si>
    <t>Državni proračun -  plaće</t>
  </si>
  <si>
    <t>Školska shema</t>
  </si>
  <si>
    <t>Opći prihodi i primici-SMŽ</t>
  </si>
  <si>
    <t>Prihodi od nefinancijske imovine i nadoknade štete s osnova osiguranja</t>
  </si>
  <si>
    <t>Preneseni višak prihoda iz ranijih godina</t>
  </si>
  <si>
    <t>Ukupno</t>
  </si>
  <si>
    <t>Brojčana oznaka i naziv glavnog programa</t>
  </si>
  <si>
    <t>Brojčana oznaka i naziv programa</t>
  </si>
  <si>
    <r>
      <t>P1</t>
    </r>
    <r>
      <rPr>
        <sz val="12"/>
        <rFont val="Times New Roman"/>
        <family val="1"/>
      </rPr>
      <t xml:space="preserve"> -Smještaj i prehrana učenika srednjih škola</t>
    </r>
  </si>
  <si>
    <t>PLAN: RASHODI I IZDACI</t>
  </si>
  <si>
    <t>Plan rashoda i izdataka prema izvoru financiranja</t>
  </si>
  <si>
    <t>Prihodi za posebne namjene( od roditelja učenika)</t>
  </si>
  <si>
    <t>Opći prihodi i primici od županije</t>
  </si>
  <si>
    <t>Račun rashoda/izdataka</t>
  </si>
  <si>
    <t>Naziv računa</t>
  </si>
  <si>
    <t xml:space="preserve"> Plan 2019.</t>
  </si>
  <si>
    <t>Županijski  ili gradski proračun</t>
  </si>
  <si>
    <t>Državni proračun (za učenike)</t>
  </si>
  <si>
    <t xml:space="preserve"> Procjena 2005.</t>
  </si>
  <si>
    <t xml:space="preserve"> Procjena 2006.</t>
  </si>
  <si>
    <t>Plaće</t>
  </si>
  <si>
    <t>Plaće za redovni rad</t>
  </si>
  <si>
    <t>Plaće za posebne uvjete rada</t>
  </si>
  <si>
    <t>Doprin. za zdravstv.osiguranje</t>
  </si>
  <si>
    <t>Doprinosi za zapošljavanje</t>
  </si>
  <si>
    <t>Službena putovanja</t>
  </si>
  <si>
    <t>Naknade za prijevoz, rad na t.</t>
  </si>
  <si>
    <t>Stručno usavršavanje zap.</t>
  </si>
  <si>
    <t>Ostali rash. Za zaposl</t>
  </si>
  <si>
    <t>Uredski materijal i ostali mat.</t>
  </si>
  <si>
    <t>Mat. i dijelovi za tek. i inv. od.</t>
  </si>
  <si>
    <t>Sitni inventar i auto gume</t>
  </si>
  <si>
    <t>Službena odjeća i obuća</t>
  </si>
  <si>
    <t>Usluge telefona, pošte i pr.</t>
  </si>
  <si>
    <t>Usluge tekućeg i inv. odr.</t>
  </si>
  <si>
    <t>Usluge promidžbe i inform.</t>
  </si>
  <si>
    <t>Zdravstvene  usluge</t>
  </si>
  <si>
    <t>Intelektualne i osobne usl.</t>
  </si>
  <si>
    <t>Plaća osob na javnim radov (HZZ)</t>
  </si>
  <si>
    <t>Ostali nespomenuti rashodi</t>
  </si>
  <si>
    <t>Financijski rashodi</t>
  </si>
  <si>
    <t>Bankarske usluge i platni pr.</t>
  </si>
  <si>
    <t>Rashodi za nabavu proizvedene dugotrajne imovine</t>
  </si>
  <si>
    <t>Uredska oprema i namještaj</t>
  </si>
  <si>
    <t>Ostala oprema</t>
  </si>
  <si>
    <t>Knjige za knjižnicu</t>
  </si>
  <si>
    <t>Pomoći ministarstva poljoprivrede</t>
  </si>
  <si>
    <t>Školska shema- namirnice za učenike</t>
  </si>
  <si>
    <t>SVEUKUPNO</t>
  </si>
  <si>
    <t>*proračunski korisnik može planirati donacije ali će upravno tijelo nadležno za korisnika utvrditi iskazivanje i uplaćivanje u proračun</t>
  </si>
  <si>
    <t>PLAN RASHODA I IZDATAKA</t>
  </si>
  <si>
    <t>Šifra</t>
  </si>
  <si>
    <t>Naziv</t>
  </si>
  <si>
    <t>Prihodi od nefinancijske imovine i nadoknade šteta s osnova osiguranja</t>
  </si>
  <si>
    <t>Preneseni višak prihoda</t>
  </si>
  <si>
    <t>PROJEKCIJA PLANA ZA 2020.</t>
  </si>
  <si>
    <t>Proračunski  korisnik</t>
  </si>
  <si>
    <t>Program SREDNJE  ŠKOLSTVO</t>
  </si>
  <si>
    <t>A</t>
  </si>
  <si>
    <t>Naziv aktivnosti ODGOJNO-OBRAZOVNI RAD, SMJEŠTAJ I PREHRANA UČENIKA  SREDNJIH ŠKOLA</t>
  </si>
  <si>
    <t>RASHODI POSLOVANJA</t>
  </si>
  <si>
    <t>Rashodi za zaposlene</t>
  </si>
  <si>
    <t>Plaće (Bruto)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</si>
  <si>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</si>
  <si>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</si>
  <si>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</si>
  <si>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</si>
  <si>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</si>
  <si>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</si>
  <si>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</si>
  <si>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Rashodi za nabavu nefinancijske imovine</t>
  </si>
  <si>
    <t>Rashodi za nabavu proizvedene dugotrajne  imovine</t>
  </si>
  <si>
    <t>Postrojenja i oprema</t>
  </si>
  <si>
    <t>Knjige, umjetnička djela i ostale izložbene vrijednosti</t>
  </si>
  <si>
    <t>Školska shema-namirnice za učenike</t>
  </si>
  <si>
    <t>PRIJEDLOG PLANA ZA 2019.</t>
  </si>
  <si>
    <t>Opći prihodi i primici od SMŽ</t>
  </si>
  <si>
    <t>PROJEKCIJA PLANA ZA 2021.</t>
  </si>
  <si>
    <t>80    MINISTARSTVO ZNANOSTI I OBRAZOVANJA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</si>
</sst>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00"/>
    <numFmt numFmtId="179" formatCode="#,##0\ &quot;kn&quot;"/>
    <numFmt numFmtId="180" formatCode="0.000"/>
    <numFmt numFmtId="181" formatCode="&quot;Da&quot;;&quot;Da&quot;;&quot;Ne&quot;"/>
    <numFmt numFmtId="182" formatCode="&quot;Uključeno&quot;;&quot;Uključeno&quot;;&quot;Isključeno&quot;"/>
    <numFmt numFmtId="183" formatCode="[$¥€-2]\ #,##0.00_);[Red]\([$€-2]\ #,##0.00\)"/>
    <numFmt numFmtId="184" formatCode="#,##0.0"/>
  </numFmts>
  <fonts count="7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13" borderId="2" applyNumberFormat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4" fillId="44" borderId="7" applyNumberFormat="0" applyAlignment="0" applyProtection="0"/>
    <xf numFmtId="0" fontId="65" fillId="44" borderId="8" applyNumberFormat="0" applyAlignment="0" applyProtection="0"/>
    <xf numFmtId="0" fontId="15" fillId="0" borderId="9" applyNumberFormat="0" applyFill="0" applyAlignment="0" applyProtection="0"/>
    <xf numFmtId="0" fontId="66" fillId="4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1" fillId="46" borderId="0" applyNumberFormat="0" applyBorder="0" applyAlignment="0" applyProtection="0"/>
    <xf numFmtId="0" fontId="6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4" borderId="13" applyNumberFormat="0" applyFont="0" applyAlignment="0" applyProtection="0"/>
    <xf numFmtId="0" fontId="21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3" fillId="47" borderId="1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6" fillId="0" borderId="18" applyNumberFormat="0" applyFill="0" applyAlignment="0" applyProtection="0"/>
    <xf numFmtId="0" fontId="7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5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1" fontId="21" fillId="0" borderId="22" xfId="0" applyNumberFormat="1" applyFont="1" applyBorder="1" applyAlignment="1">
      <alignment wrapText="1"/>
    </xf>
    <xf numFmtId="1" fontId="21" fillId="0" borderId="27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31" xfId="0" applyFont="1" applyBorder="1" applyAlignment="1" quotePrefix="1">
      <alignment horizontal="left" vertical="center" wrapText="1"/>
    </xf>
    <xf numFmtId="0" fontId="29" fillId="0" borderId="31" xfId="0" applyFont="1" applyBorder="1" applyAlignment="1" quotePrefix="1">
      <alignment horizontal="center" vertical="center" wrapText="1"/>
    </xf>
    <xf numFmtId="0" fontId="26" fillId="0" borderId="3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32" xfId="0" applyFont="1" applyBorder="1" applyAlignment="1" quotePrefix="1">
      <alignment horizontal="left" wrapText="1"/>
    </xf>
    <xf numFmtId="0" fontId="33" fillId="0" borderId="31" xfId="0" applyFont="1" applyBorder="1" applyAlignment="1" quotePrefix="1">
      <alignment horizontal="left" wrapText="1"/>
    </xf>
    <xf numFmtId="0" fontId="33" fillId="0" borderId="31" xfId="0" applyFont="1" applyBorder="1" applyAlignment="1" quotePrefix="1">
      <alignment horizontal="center" wrapText="1"/>
    </xf>
    <xf numFmtId="0" fontId="33" fillId="0" borderId="31" xfId="0" applyNumberFormat="1" applyFont="1" applyFill="1" applyBorder="1" applyAlignment="1" applyProtection="1" quotePrefix="1">
      <alignment horizontal="left"/>
      <protection/>
    </xf>
    <xf numFmtId="0" fontId="26" fillId="0" borderId="33" xfId="0" applyNumberFormat="1" applyFont="1" applyFill="1" applyBorder="1" applyAlignment="1" applyProtection="1">
      <alignment horizontal="center" wrapText="1"/>
      <protection/>
    </xf>
    <xf numFmtId="0" fontId="26" fillId="0" borderId="33" xfId="0" applyNumberFormat="1" applyFont="1" applyFill="1" applyBorder="1" applyAlignment="1" applyProtection="1">
      <alignment horizontal="center" vertical="center" wrapText="1"/>
      <protection/>
    </xf>
    <xf numFmtId="0" fontId="26" fillId="0" borderId="25" xfId="0" applyFont="1" applyBorder="1" applyAlignment="1">
      <alignment horizontal="center" vertical="center" wrapText="1"/>
    </xf>
    <xf numFmtId="0" fontId="21" fillId="0" borderId="31" xfId="0" applyNumberFormat="1" applyFont="1" applyFill="1" applyBorder="1" applyAlignment="1" applyProtection="1">
      <alignment/>
      <protection/>
    </xf>
    <xf numFmtId="3" fontId="33" fillId="0" borderId="33" xfId="0" applyNumberFormat="1" applyFont="1" applyBorder="1" applyAlignment="1">
      <alignment horizontal="right"/>
    </xf>
    <xf numFmtId="3" fontId="33" fillId="0" borderId="33" xfId="0" applyNumberFormat="1" applyFont="1" applyFill="1" applyBorder="1" applyAlignment="1" applyProtection="1">
      <alignment horizontal="right" wrapText="1"/>
      <protection/>
    </xf>
    <xf numFmtId="0" fontId="35" fillId="0" borderId="31" xfId="0" applyNumberFormat="1" applyFont="1" applyFill="1" applyBorder="1" applyAlignment="1" applyProtection="1">
      <alignment wrapText="1"/>
      <protection/>
    </xf>
    <xf numFmtId="3" fontId="33" fillId="0" borderId="32" xfId="0" applyNumberFormat="1" applyFont="1" applyBorder="1" applyAlignment="1">
      <alignment horizontal="right"/>
    </xf>
    <xf numFmtId="0" fontId="33" fillId="0" borderId="31" xfId="0" applyFont="1" applyBorder="1" applyAlignment="1" quotePrefix="1">
      <alignment horizontal="left"/>
    </xf>
    <xf numFmtId="0" fontId="33" fillId="0" borderId="31" xfId="0" applyNumberFormat="1" applyFont="1" applyFill="1" applyBorder="1" applyAlignment="1" applyProtection="1">
      <alignment wrapText="1"/>
      <protection/>
    </xf>
    <xf numFmtId="0" fontId="35" fillId="0" borderId="31" xfId="0" applyNumberFormat="1" applyFont="1" applyFill="1" applyBorder="1" applyAlignment="1" applyProtection="1">
      <alignment horizontal="center" wrapText="1"/>
      <protection/>
    </xf>
    <xf numFmtId="0" fontId="34" fillId="0" borderId="3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34" xfId="0" applyNumberFormat="1" applyFont="1" applyFill="1" applyBorder="1" applyAlignment="1">
      <alignment horizontal="left" wrapText="1"/>
    </xf>
    <xf numFmtId="1" fontId="22" fillId="0" borderId="34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left"/>
    </xf>
    <xf numFmtId="3" fontId="21" fillId="0" borderId="20" xfId="0" applyNumberFormat="1" applyFont="1" applyBorder="1" applyAlignment="1">
      <alignment horizontal="right" wrapText="1"/>
    </xf>
    <xf numFmtId="4" fontId="26" fillId="0" borderId="33" xfId="0" applyNumberFormat="1" applyFont="1" applyFill="1" applyBorder="1" applyAlignment="1" applyProtection="1">
      <alignment horizontal="right" wrapText="1"/>
      <protection/>
    </xf>
    <xf numFmtId="4" fontId="33" fillId="0" borderId="33" xfId="0" applyNumberFormat="1" applyFont="1" applyBorder="1" applyAlignment="1">
      <alignment horizontal="right"/>
    </xf>
    <xf numFmtId="4" fontId="33" fillId="0" borderId="33" xfId="0" applyNumberFormat="1" applyFont="1" applyFill="1" applyBorder="1" applyAlignment="1" applyProtection="1">
      <alignment horizontal="right" wrapText="1"/>
      <protection/>
    </xf>
    <xf numFmtId="0" fontId="41" fillId="0" borderId="0" xfId="0" applyNumberFormat="1" applyFont="1" applyFill="1" applyBorder="1" applyAlignment="1" applyProtection="1">
      <alignment/>
      <protection/>
    </xf>
    <xf numFmtId="4" fontId="26" fillId="50" borderId="33" xfId="0" applyNumberFormat="1" applyFont="1" applyFill="1" applyBorder="1" applyAlignment="1" applyProtection="1">
      <alignment horizontal="right" wrapText="1"/>
      <protection/>
    </xf>
    <xf numFmtId="3" fontId="40" fillId="0" borderId="2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right" vertical="center" wrapText="1"/>
    </xf>
    <xf numFmtId="3" fontId="40" fillId="0" borderId="21" xfId="0" applyNumberFormat="1" applyFont="1" applyBorder="1" applyAlignment="1">
      <alignment/>
    </xf>
    <xf numFmtId="0" fontId="41" fillId="0" borderId="36" xfId="0" applyNumberFormat="1" applyFont="1" applyFill="1" applyBorder="1" applyAlignment="1" applyProtection="1">
      <alignment/>
      <protection/>
    </xf>
    <xf numFmtId="3" fontId="21" fillId="0" borderId="37" xfId="0" applyNumberFormat="1" applyFont="1" applyBorder="1" applyAlignment="1">
      <alignment/>
    </xf>
    <xf numFmtId="0" fontId="41" fillId="0" borderId="26" xfId="0" applyNumberFormat="1" applyFont="1" applyFill="1" applyBorder="1" applyAlignment="1" applyProtection="1">
      <alignment/>
      <protection/>
    </xf>
    <xf numFmtId="3" fontId="21" fillId="0" borderId="38" xfId="0" applyNumberFormat="1" applyFont="1" applyBorder="1" applyAlignment="1">
      <alignment/>
    </xf>
    <xf numFmtId="3" fontId="40" fillId="0" borderId="29" xfId="0" applyNumberFormat="1" applyFont="1" applyBorder="1" applyAlignment="1">
      <alignment/>
    </xf>
    <xf numFmtId="0" fontId="41" fillId="0" borderId="39" xfId="0" applyNumberFormat="1" applyFont="1" applyFill="1" applyBorder="1" applyAlignment="1" applyProtection="1">
      <alignment/>
      <protection/>
    </xf>
    <xf numFmtId="0" fontId="21" fillId="0" borderId="36" xfId="0" applyFont="1" applyBorder="1" applyAlignment="1">
      <alignment/>
    </xf>
    <xf numFmtId="0" fontId="21" fillId="0" borderId="26" xfId="0" applyFont="1" applyBorder="1" applyAlignment="1">
      <alignment/>
    </xf>
    <xf numFmtId="1" fontId="39" fillId="49" borderId="40" xfId="0" applyNumberFormat="1" applyFont="1" applyFill="1" applyBorder="1" applyAlignment="1">
      <alignment horizontal="right" vertical="top" wrapText="1"/>
    </xf>
    <xf numFmtId="0" fontId="22" fillId="0" borderId="37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1" fillId="0" borderId="41" xfId="0" applyFont="1" applyBorder="1" applyAlignment="1">
      <alignment/>
    </xf>
    <xf numFmtId="1" fontId="22" fillId="0" borderId="40" xfId="0" applyNumberFormat="1" applyFont="1" applyFill="1" applyBorder="1" applyAlignment="1">
      <alignment horizontal="right" vertical="top" wrapText="1"/>
    </xf>
    <xf numFmtId="0" fontId="25" fillId="0" borderId="41" xfId="0" applyNumberFormat="1" applyFont="1" applyFill="1" applyBorder="1" applyAlignment="1" applyProtection="1">
      <alignment/>
      <protection/>
    </xf>
    <xf numFmtId="1" fontId="22" fillId="0" borderId="42" xfId="0" applyNumberFormat="1" applyFont="1" applyBorder="1" applyAlignment="1">
      <alignment wrapText="1"/>
    </xf>
    <xf numFmtId="3" fontId="21" fillId="0" borderId="43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21" fillId="0" borderId="22" xfId="0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0" fontId="21" fillId="0" borderId="19" xfId="0" applyFont="1" applyBorder="1" applyAlignment="1">
      <alignment/>
    </xf>
    <xf numFmtId="3" fontId="41" fillId="0" borderId="26" xfId="0" applyNumberFormat="1" applyFont="1" applyFill="1" applyBorder="1" applyAlignment="1" applyProtection="1">
      <alignment/>
      <protection/>
    </xf>
    <xf numFmtId="0" fontId="43" fillId="0" borderId="0" xfId="0" applyNumberFormat="1" applyFont="1" applyAlignment="1">
      <alignment horizontal="left"/>
    </xf>
    <xf numFmtId="0" fontId="44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3" fontId="44" fillId="0" borderId="0" xfId="0" applyNumberFormat="1" applyFont="1" applyAlignment="1">
      <alignment wrapText="1"/>
    </xf>
    <xf numFmtId="3" fontId="44" fillId="0" borderId="0" xfId="0" applyNumberFormat="1" applyFont="1" applyBorder="1" applyAlignment="1">
      <alignment/>
    </xf>
    <xf numFmtId="0" fontId="44" fillId="0" borderId="0" xfId="0" applyNumberFormat="1" applyFont="1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44" xfId="0" applyFont="1" applyBorder="1" applyAlignment="1">
      <alignment horizontal="left" wrapText="1"/>
    </xf>
    <xf numFmtId="3" fontId="44" fillId="0" borderId="44" xfId="0" applyNumberFormat="1" applyFont="1" applyBorder="1" applyAlignment="1">
      <alignment/>
    </xf>
    <xf numFmtId="3" fontId="45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45" xfId="0" applyFont="1" applyBorder="1" applyAlignment="1">
      <alignment/>
    </xf>
    <xf numFmtId="3" fontId="44" fillId="0" borderId="46" xfId="0" applyNumberFormat="1" applyFont="1" applyBorder="1" applyAlignment="1">
      <alignment/>
    </xf>
    <xf numFmtId="0" fontId="0" fillId="0" borderId="31" xfId="0" applyBorder="1" applyAlignment="1">
      <alignment/>
    </xf>
    <xf numFmtId="3" fontId="44" fillId="0" borderId="31" xfId="0" applyNumberFormat="1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/>
    </xf>
    <xf numFmtId="0" fontId="0" fillId="0" borderId="0" xfId="0" applyAlignment="1">
      <alignment horizontal="center" wrapText="1"/>
    </xf>
    <xf numFmtId="3" fontId="45" fillId="33" borderId="33" xfId="0" applyNumberFormat="1" applyFont="1" applyFill="1" applyBorder="1" applyAlignment="1">
      <alignment horizontal="center" wrapText="1"/>
    </xf>
    <xf numFmtId="3" fontId="45" fillId="0" borderId="33" xfId="0" applyNumberFormat="1" applyFont="1" applyFill="1" applyBorder="1" applyAlignment="1">
      <alignment horizontal="center"/>
    </xf>
    <xf numFmtId="3" fontId="45" fillId="0" borderId="33" xfId="0" applyNumberFormat="1" applyFont="1" applyFill="1" applyBorder="1" applyAlignment="1">
      <alignment horizontal="center" wrapText="1"/>
    </xf>
    <xf numFmtId="3" fontId="45" fillId="0" borderId="33" xfId="0" applyNumberFormat="1" applyFont="1" applyBorder="1" applyAlignment="1">
      <alignment/>
    </xf>
    <xf numFmtId="3" fontId="45" fillId="0" borderId="33" xfId="0" applyNumberFormat="1" applyFont="1" applyBorder="1" applyAlignment="1">
      <alignment/>
    </xf>
    <xf numFmtId="3" fontId="45" fillId="0" borderId="0" xfId="0" applyNumberFormat="1" applyFont="1" applyBorder="1" applyAlignment="1">
      <alignment wrapText="1"/>
    </xf>
    <xf numFmtId="3" fontId="44" fillId="0" borderId="0" xfId="0" applyNumberFormat="1" applyFont="1" applyBorder="1" applyAlignment="1">
      <alignment horizontal="center"/>
    </xf>
    <xf numFmtId="3" fontId="45" fillId="0" borderId="33" xfId="0" applyNumberFormat="1" applyFont="1" applyBorder="1" applyAlignment="1">
      <alignment wrapText="1"/>
    </xf>
    <xf numFmtId="3" fontId="45" fillId="0" borderId="0" xfId="0" applyNumberFormat="1" applyFont="1" applyBorder="1" applyAlignment="1">
      <alignment/>
    </xf>
    <xf numFmtId="3" fontId="45" fillId="0" borderId="47" xfId="0" applyNumberFormat="1" applyFont="1" applyBorder="1" applyAlignment="1">
      <alignment wrapText="1"/>
    </xf>
    <xf numFmtId="3" fontId="45" fillId="0" borderId="47" xfId="0" applyNumberFormat="1" applyFont="1" applyBorder="1" applyAlignment="1">
      <alignment/>
    </xf>
    <xf numFmtId="3" fontId="45" fillId="0" borderId="42" xfId="0" applyNumberFormat="1" applyFont="1" applyBorder="1" applyAlignment="1">
      <alignment/>
    </xf>
    <xf numFmtId="3" fontId="45" fillId="0" borderId="48" xfId="0" applyNumberFormat="1" applyFont="1" applyBorder="1" applyAlignment="1">
      <alignment/>
    </xf>
    <xf numFmtId="3" fontId="45" fillId="0" borderId="41" xfId="0" applyNumberFormat="1" applyFont="1" applyBorder="1" applyAlignment="1">
      <alignment/>
    </xf>
    <xf numFmtId="0" fontId="45" fillId="0" borderId="33" xfId="0" applyNumberFormat="1" applyFont="1" applyFill="1" applyBorder="1" applyAlignment="1">
      <alignment horizontal="center" vertical="center"/>
    </xf>
    <xf numFmtId="0" fontId="45" fillId="50" borderId="33" xfId="0" applyNumberFormat="1" applyFont="1" applyFill="1" applyBorder="1" applyAlignment="1">
      <alignment horizontal="center" vertical="center"/>
    </xf>
    <xf numFmtId="0" fontId="0" fillId="50" borderId="49" xfId="0" applyFill="1" applyBorder="1" applyAlignment="1">
      <alignment horizontal="center" vertical="center" wrapText="1"/>
    </xf>
    <xf numFmtId="0" fontId="45" fillId="0" borderId="45" xfId="0" applyNumberFormat="1" applyFont="1" applyBorder="1" applyAlignment="1">
      <alignment horizontal="center" vertical="center"/>
    </xf>
    <xf numFmtId="3" fontId="44" fillId="0" borderId="0" xfId="0" applyNumberFormat="1" applyFont="1" applyAlignment="1">
      <alignment vertical="center"/>
    </xf>
    <xf numFmtId="0" fontId="45" fillId="0" borderId="33" xfId="0" applyNumberFormat="1" applyFont="1" applyFill="1" applyBorder="1" applyAlignment="1" quotePrefix="1">
      <alignment horizontal="center" vertical="center" wrapText="1"/>
    </xf>
    <xf numFmtId="0" fontId="45" fillId="0" borderId="33" xfId="0" applyNumberFormat="1" applyFont="1" applyFill="1" applyBorder="1" applyAlignment="1">
      <alignment horizontal="center" vertical="center" wrapText="1"/>
    </xf>
    <xf numFmtId="3" fontId="45" fillId="50" borderId="33" xfId="0" applyNumberFormat="1" applyFont="1" applyFill="1" applyBorder="1" applyAlignment="1" quotePrefix="1">
      <alignment horizontal="center" vertical="center" wrapText="1"/>
    </xf>
    <xf numFmtId="3" fontId="47" fillId="50" borderId="33" xfId="0" applyNumberFormat="1" applyFont="1" applyFill="1" applyBorder="1" applyAlignment="1">
      <alignment horizontal="center" vertical="center" wrapText="1"/>
    </xf>
    <xf numFmtId="3" fontId="45" fillId="50" borderId="33" xfId="0" applyNumberFormat="1" applyFont="1" applyFill="1" applyBorder="1" applyAlignment="1">
      <alignment horizontal="center" vertical="center" wrapText="1"/>
    </xf>
    <xf numFmtId="3" fontId="45" fillId="35" borderId="31" xfId="0" applyNumberFormat="1" applyFont="1" applyFill="1" applyBorder="1" applyAlignment="1" quotePrefix="1">
      <alignment horizontal="center" vertical="center" wrapText="1"/>
    </xf>
    <xf numFmtId="3" fontId="44" fillId="35" borderId="0" xfId="0" applyNumberFormat="1" applyFont="1" applyFill="1" applyAlignment="1">
      <alignment vertical="center" wrapText="1"/>
    </xf>
    <xf numFmtId="0" fontId="45" fillId="0" borderId="33" xfId="0" applyNumberFormat="1" applyFont="1" applyBorder="1" applyAlignment="1">
      <alignment horizontal="center"/>
    </xf>
    <xf numFmtId="3" fontId="45" fillId="50" borderId="33" xfId="0" applyNumberFormat="1" applyFont="1" applyFill="1" applyBorder="1" applyAlignment="1">
      <alignment/>
    </xf>
    <xf numFmtId="3" fontId="45" fillId="0" borderId="0" xfId="0" applyNumberFormat="1" applyFont="1" applyAlignment="1">
      <alignment/>
    </xf>
    <xf numFmtId="0" fontId="44" fillId="0" borderId="33" xfId="0" applyNumberFormat="1" applyFont="1" applyBorder="1" applyAlignment="1">
      <alignment horizontal="center"/>
    </xf>
    <xf numFmtId="0" fontId="44" fillId="0" borderId="33" xfId="0" applyNumberFormat="1" applyFont="1" applyBorder="1" applyAlignment="1">
      <alignment/>
    </xf>
    <xf numFmtId="3" fontId="44" fillId="50" borderId="33" xfId="0" applyNumberFormat="1" applyFont="1" applyFill="1" applyBorder="1" applyAlignment="1">
      <alignment/>
    </xf>
    <xf numFmtId="3" fontId="44" fillId="50" borderId="32" xfId="0" applyNumberFormat="1" applyFont="1" applyFill="1" applyBorder="1" applyAlignment="1">
      <alignment/>
    </xf>
    <xf numFmtId="0" fontId="44" fillId="0" borderId="33" xfId="0" applyNumberFormat="1" applyFont="1" applyBorder="1" applyAlignment="1">
      <alignment horizontal="left"/>
    </xf>
    <xf numFmtId="0" fontId="45" fillId="0" borderId="33" xfId="0" applyNumberFormat="1" applyFont="1" applyBorder="1" applyAlignment="1">
      <alignment horizontal="left"/>
    </xf>
    <xf numFmtId="3" fontId="48" fillId="50" borderId="33" xfId="0" applyNumberFormat="1" applyFont="1" applyFill="1" applyBorder="1" applyAlignment="1">
      <alignment/>
    </xf>
    <xf numFmtId="3" fontId="44" fillId="50" borderId="33" xfId="0" applyNumberFormat="1" applyFont="1" applyFill="1" applyBorder="1" applyAlignment="1">
      <alignment wrapText="1"/>
    </xf>
    <xf numFmtId="3" fontId="44" fillId="51" borderId="33" xfId="0" applyNumberFormat="1" applyFont="1" applyFill="1" applyBorder="1" applyAlignment="1">
      <alignment wrapText="1"/>
    </xf>
    <xf numFmtId="3" fontId="45" fillId="51" borderId="33" xfId="0" applyNumberFormat="1" applyFont="1" applyFill="1" applyBorder="1" applyAlignment="1">
      <alignment wrapText="1"/>
    </xf>
    <xf numFmtId="184" fontId="44" fillId="0" borderId="0" xfId="0" applyNumberFormat="1" applyFont="1" applyAlignment="1">
      <alignment/>
    </xf>
    <xf numFmtId="3" fontId="45" fillId="50" borderId="33" xfId="0" applyNumberFormat="1" applyFont="1" applyFill="1" applyBorder="1" applyAlignment="1">
      <alignment wrapText="1"/>
    </xf>
    <xf numFmtId="0" fontId="44" fillId="0" borderId="33" xfId="0" applyNumberFormat="1" applyFont="1" applyBorder="1" applyAlignment="1" quotePrefix="1">
      <alignment horizontal="left"/>
    </xf>
    <xf numFmtId="3" fontId="45" fillId="0" borderId="33" xfId="0" applyNumberFormat="1" applyFont="1" applyFill="1" applyBorder="1" applyAlignment="1">
      <alignment wrapText="1"/>
    </xf>
    <xf numFmtId="0" fontId="45" fillId="0" borderId="33" xfId="0" applyNumberFormat="1" applyFont="1" applyBorder="1" applyAlignment="1">
      <alignment horizontal="center"/>
    </xf>
    <xf numFmtId="0" fontId="49" fillId="0" borderId="33" xfId="0" applyNumberFormat="1" applyFont="1" applyBorder="1" applyAlignment="1">
      <alignment vertical="center" wrapText="1" shrinkToFit="1"/>
    </xf>
    <xf numFmtId="3" fontId="45" fillId="50" borderId="33" xfId="0" applyNumberFormat="1" applyFont="1" applyFill="1" applyBorder="1" applyAlignment="1">
      <alignment/>
    </xf>
    <xf numFmtId="0" fontId="44" fillId="0" borderId="33" xfId="0" applyNumberFormat="1" applyFont="1" applyBorder="1" applyAlignment="1">
      <alignment horizontal="center"/>
    </xf>
    <xf numFmtId="3" fontId="44" fillId="50" borderId="33" xfId="0" applyNumberFormat="1" applyFont="1" applyFill="1" applyBorder="1" applyAlignment="1">
      <alignment/>
    </xf>
    <xf numFmtId="0" fontId="45" fillId="50" borderId="33" xfId="0" applyNumberFormat="1" applyFont="1" applyFill="1" applyBorder="1" applyAlignment="1">
      <alignment horizontal="center"/>
    </xf>
    <xf numFmtId="0" fontId="45" fillId="0" borderId="33" xfId="0" applyNumberFormat="1" applyFont="1" applyBorder="1" applyAlignment="1">
      <alignment/>
    </xf>
    <xf numFmtId="0" fontId="45" fillId="0" borderId="33" xfId="0" applyNumberFormat="1" applyFont="1" applyBorder="1" applyAlignment="1">
      <alignment/>
    </xf>
    <xf numFmtId="3" fontId="45" fillId="0" borderId="31" xfId="0" applyNumberFormat="1" applyFont="1" applyBorder="1" applyAlignment="1">
      <alignment/>
    </xf>
    <xf numFmtId="0" fontId="45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2" fillId="50" borderId="0" xfId="0" applyFont="1" applyFill="1" applyAlignment="1">
      <alignment/>
    </xf>
    <xf numFmtId="3" fontId="44" fillId="50" borderId="0" xfId="0" applyNumberFormat="1" applyFont="1" applyFill="1" applyBorder="1" applyAlignment="1">
      <alignment wrapText="1"/>
    </xf>
    <xf numFmtId="3" fontId="44" fillId="50" borderId="0" xfId="0" applyNumberFormat="1" applyFont="1" applyFill="1" applyBorder="1" applyAlignment="1">
      <alignment/>
    </xf>
    <xf numFmtId="3" fontId="44" fillId="50" borderId="50" xfId="0" applyNumberFormat="1" applyFont="1" applyFill="1" applyBorder="1" applyAlignment="1">
      <alignment/>
    </xf>
    <xf numFmtId="3" fontId="45" fillId="0" borderId="0" xfId="0" applyNumberFormat="1" applyFont="1" applyBorder="1" applyAlignment="1">
      <alignment/>
    </xf>
    <xf numFmtId="0" fontId="50" fillId="0" borderId="26" xfId="0" applyFont="1" applyBorder="1" applyAlignment="1">
      <alignment vertical="center" wrapText="1"/>
    </xf>
    <xf numFmtId="0" fontId="51" fillId="0" borderId="24" xfId="0" applyFont="1" applyBorder="1" applyAlignment="1">
      <alignment vertical="center"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3" fontId="45" fillId="50" borderId="32" xfId="0" applyNumberFormat="1" applyFont="1" applyFill="1" applyBorder="1" applyAlignment="1">
      <alignment/>
    </xf>
    <xf numFmtId="0" fontId="26" fillId="35" borderId="33" xfId="0" applyNumberFormat="1" applyFont="1" applyFill="1" applyBorder="1" applyAlignment="1" applyProtection="1">
      <alignment horizontal="center" vertical="center" wrapText="1"/>
      <protection/>
    </xf>
    <xf numFmtId="0" fontId="52" fillId="35" borderId="33" xfId="0" applyNumberFormat="1" applyFont="1" applyFill="1" applyBorder="1" applyAlignment="1" applyProtection="1">
      <alignment horizontal="center" vertical="center" wrapText="1"/>
      <protection/>
    </xf>
    <xf numFmtId="0" fontId="26" fillId="0" borderId="33" xfId="0" applyNumberFormat="1" applyFont="1" applyFill="1" applyBorder="1" applyAlignment="1" applyProtection="1">
      <alignment horizontal="center"/>
      <protection/>
    </xf>
    <xf numFmtId="0" fontId="25" fillId="0" borderId="33" xfId="0" applyNumberFormat="1" applyFont="1" applyFill="1" applyBorder="1" applyAlignment="1" applyProtection="1">
      <alignment wrapText="1"/>
      <protection/>
    </xf>
    <xf numFmtId="0" fontId="25" fillId="0" borderId="33" xfId="0" applyNumberFormat="1" applyFont="1" applyFill="1" applyBorder="1" applyAlignment="1" applyProtection="1">
      <alignment/>
      <protection/>
    </xf>
    <xf numFmtId="0" fontId="53" fillId="0" borderId="33" xfId="0" applyNumberFormat="1" applyFont="1" applyFill="1" applyBorder="1" applyAlignment="1" applyProtection="1">
      <alignment wrapText="1"/>
      <protection/>
    </xf>
    <xf numFmtId="0" fontId="26" fillId="0" borderId="33" xfId="0" applyNumberFormat="1" applyFont="1" applyFill="1" applyBorder="1" applyAlignment="1" applyProtection="1">
      <alignment/>
      <protection/>
    </xf>
    <xf numFmtId="0" fontId="26" fillId="0" borderId="33" xfId="0" applyNumberFormat="1" applyFont="1" applyFill="1" applyBorder="1" applyAlignment="1" applyProtection="1">
      <alignment wrapText="1"/>
      <protection/>
    </xf>
    <xf numFmtId="4" fontId="26" fillId="0" borderId="33" xfId="0" applyNumberFormat="1" applyFont="1" applyFill="1" applyBorder="1" applyAlignment="1" applyProtection="1">
      <alignment/>
      <protection/>
    </xf>
    <xf numFmtId="0" fontId="26" fillId="0" borderId="33" xfId="0" applyNumberFormat="1" applyFont="1" applyFill="1" applyBorder="1" applyAlignment="1" applyProtection="1">
      <alignment horizontal="left"/>
      <protection/>
    </xf>
    <xf numFmtId="0" fontId="25" fillId="0" borderId="33" xfId="0" applyNumberFormat="1" applyFont="1" applyFill="1" applyBorder="1" applyAlignment="1" applyProtection="1">
      <alignment horizontal="center"/>
      <protection/>
    </xf>
    <xf numFmtId="4" fontId="25" fillId="0" borderId="33" xfId="0" applyNumberFormat="1" applyFont="1" applyFill="1" applyBorder="1" applyAlignment="1" applyProtection="1">
      <alignment/>
      <protection/>
    </xf>
    <xf numFmtId="0" fontId="26" fillId="0" borderId="33" xfId="0" applyNumberFormat="1" applyFont="1" applyFill="1" applyBorder="1" applyAlignment="1" applyProtection="1">
      <alignment shrinkToFit="1"/>
      <protection/>
    </xf>
    <xf numFmtId="0" fontId="25" fillId="0" borderId="33" xfId="0" applyNumberFormat="1" applyFont="1" applyFill="1" applyBorder="1" applyAlignment="1" applyProtection="1">
      <alignment shrinkToFit="1"/>
      <protection/>
    </xf>
    <xf numFmtId="0" fontId="36" fillId="0" borderId="32" xfId="0" applyNumberFormat="1" applyFont="1" applyFill="1" applyBorder="1" applyAlignment="1" applyProtection="1">
      <alignment horizontal="left" wrapText="1"/>
      <protection/>
    </xf>
    <xf numFmtId="0" fontId="37" fillId="0" borderId="31" xfId="0" applyNumberFormat="1" applyFont="1" applyFill="1" applyBorder="1" applyAlignment="1" applyProtection="1">
      <alignment wrapText="1"/>
      <protection/>
    </xf>
    <xf numFmtId="0" fontId="21" fillId="0" borderId="3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32" xfId="0" applyNumberFormat="1" applyFont="1" applyFill="1" applyBorder="1" applyAlignment="1" applyProtection="1" quotePrefix="1">
      <alignment horizontal="left" wrapText="1"/>
      <protection/>
    </xf>
    <xf numFmtId="0" fontId="33" fillId="0" borderId="32" xfId="0" applyNumberFormat="1" applyFont="1" applyFill="1" applyBorder="1" applyAlignment="1" applyProtection="1">
      <alignment horizontal="left" wrapText="1"/>
      <protection/>
    </xf>
    <xf numFmtId="0" fontId="35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2" fillId="0" borderId="50" xfId="0" applyNumberFormat="1" applyFont="1" applyFill="1" applyBorder="1" applyAlignment="1" applyProtection="1" quotePrefix="1">
      <alignment horizontal="left" wrapText="1"/>
      <protection/>
    </xf>
    <xf numFmtId="0" fontId="33" fillId="0" borderId="33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32" xfId="0" applyFont="1" applyBorder="1" applyAlignment="1" quotePrefix="1">
      <alignment horizontal="left"/>
    </xf>
    <xf numFmtId="0" fontId="21" fillId="0" borderId="31" xfId="0" applyNumberFormat="1" applyFont="1" applyFill="1" applyBorder="1" applyAlignment="1" applyProtection="1">
      <alignment wrapText="1"/>
      <protection/>
    </xf>
    <xf numFmtId="3" fontId="22" fillId="0" borderId="42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0" fontId="36" fillId="0" borderId="42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27" fillId="0" borderId="45" xfId="0" applyNumberFormat="1" applyFont="1" applyFill="1" applyBorder="1" applyAlignment="1" applyProtection="1" quotePrefix="1">
      <alignment horizontal="left" wrapText="1"/>
      <protection/>
    </xf>
    <xf numFmtId="0" fontId="34" fillId="0" borderId="45" xfId="0" applyNumberFormat="1" applyFont="1" applyFill="1" applyBorder="1" applyAlignment="1" applyProtection="1">
      <alignment wrapText="1"/>
      <protection/>
    </xf>
    <xf numFmtId="3" fontId="45" fillId="0" borderId="0" xfId="0" applyNumberFormat="1" applyFont="1" applyFill="1" applyBorder="1" applyAlignment="1" quotePrefix="1">
      <alignment horizontal="left" wrapText="1"/>
    </xf>
    <xf numFmtId="3" fontId="45" fillId="0" borderId="0" xfId="0" applyNumberFormat="1" applyFont="1" applyBorder="1" applyAlignment="1" quotePrefix="1">
      <alignment horizontal="left" wrapText="1"/>
    </xf>
    <xf numFmtId="3" fontId="43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45" fillId="50" borderId="32" xfId="0" applyNumberFormat="1" applyFont="1" applyFill="1" applyBorder="1" applyAlignment="1">
      <alignment horizontal="center" vertical="center" wrapText="1"/>
    </xf>
    <xf numFmtId="0" fontId="0" fillId="50" borderId="49" xfId="0" applyFill="1" applyBorder="1" applyAlignment="1">
      <alignment horizontal="center" vertical="center" wrapText="1"/>
    </xf>
    <xf numFmtId="3" fontId="45" fillId="50" borderId="33" xfId="0" applyNumberFormat="1" applyFont="1" applyFill="1" applyBorder="1" applyAlignment="1">
      <alignment horizontal="center" vertical="center" textRotation="90" wrapText="1"/>
    </xf>
    <xf numFmtId="3" fontId="47" fillId="50" borderId="33" xfId="0" applyNumberFormat="1" applyFont="1" applyFill="1" applyBorder="1" applyAlignment="1">
      <alignment horizontal="center" vertical="center" textRotation="90" wrapText="1"/>
    </xf>
    <xf numFmtId="3" fontId="45" fillId="50" borderId="33" xfId="0" applyNumberFormat="1" applyFont="1" applyFill="1" applyBorder="1" applyAlignment="1">
      <alignment horizontal="center" vertical="center" wrapText="1"/>
    </xf>
    <xf numFmtId="3" fontId="45" fillId="50" borderId="32" xfId="0" applyNumberFormat="1" applyFont="1" applyFill="1" applyBorder="1" applyAlignment="1">
      <alignment horizontal="center" vertical="center" wrapText="1"/>
    </xf>
    <xf numFmtId="3" fontId="45" fillId="50" borderId="32" xfId="0" applyNumberFormat="1" applyFont="1" applyFill="1" applyBorder="1" applyAlignment="1" quotePrefix="1">
      <alignment horizontal="center" vertical="center" wrapText="1"/>
    </xf>
    <xf numFmtId="3" fontId="45" fillId="50" borderId="33" xfId="0" applyNumberFormat="1" applyFont="1" applyFill="1" applyBorder="1" applyAlignment="1" quotePrefix="1">
      <alignment horizontal="center" vertical="center" wrapText="1"/>
    </xf>
    <xf numFmtId="3" fontId="45" fillId="52" borderId="48" xfId="0" applyNumberFormat="1" applyFont="1" applyFill="1" applyBorder="1" applyAlignment="1">
      <alignment horizontal="center"/>
    </xf>
    <xf numFmtId="3" fontId="45" fillId="52" borderId="41" xfId="0" applyNumberFormat="1" applyFont="1" applyFill="1" applyBorder="1" applyAlignment="1">
      <alignment horizontal="center"/>
    </xf>
    <xf numFmtId="0" fontId="27" fillId="0" borderId="33" xfId="0" applyNumberFormat="1" applyFont="1" applyFill="1" applyBorder="1" applyAlignment="1" applyProtection="1">
      <alignment horizontal="center" vertical="center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Hiperveza 2" xfId="69"/>
    <cellStyle name="Hiperveza 3" xfId="70"/>
    <cellStyle name="Input" xfId="71"/>
    <cellStyle name="Isticanje1" xfId="72"/>
    <cellStyle name="Isticanje2" xfId="73"/>
    <cellStyle name="Isticanje3" xfId="74"/>
    <cellStyle name="Isticanje4" xfId="75"/>
    <cellStyle name="Isticanje5" xfId="76"/>
    <cellStyle name="Isticanje6" xfId="77"/>
    <cellStyle name="Izlaz" xfId="78"/>
    <cellStyle name="Izračun" xfId="79"/>
    <cellStyle name="Linked Cell" xfId="80"/>
    <cellStyle name="Loše" xfId="81"/>
    <cellStyle name="Naslov" xfId="82"/>
    <cellStyle name="Naslov 1" xfId="83"/>
    <cellStyle name="Naslov 2" xfId="84"/>
    <cellStyle name="Naslov 3" xfId="85"/>
    <cellStyle name="Naslov 4" xfId="86"/>
    <cellStyle name="Neutral" xfId="87"/>
    <cellStyle name="Neutralno" xfId="88"/>
    <cellStyle name="Normalno 2" xfId="89"/>
    <cellStyle name="Normalno 3" xfId="90"/>
    <cellStyle name="Normalno 4" xfId="91"/>
    <cellStyle name="Note" xfId="92"/>
    <cellStyle name="Obično_PRM-IZ - 2005 -2007 " xfId="93"/>
    <cellStyle name="Output" xfId="94"/>
    <cellStyle name="Percent" xfId="95"/>
    <cellStyle name="Povezana ćelija" xfId="96"/>
    <cellStyle name="Followed Hyperlink" xfId="97"/>
    <cellStyle name="Provjera ćelije" xfId="98"/>
    <cellStyle name="Tekst objašnjenja" xfId="99"/>
    <cellStyle name="Tekst upozorenja" xfId="100"/>
    <cellStyle name="Title" xfId="101"/>
    <cellStyle name="Total" xfId="102"/>
    <cellStyle name="Ukupni zbroj" xfId="103"/>
    <cellStyle name="Unos" xfId="104"/>
    <cellStyle name="Currency" xfId="105"/>
    <cellStyle name="Currency [0]" xfId="106"/>
    <cellStyle name="Warning Text" xfId="107"/>
    <cellStyle name="Comma" xfId="108"/>
    <cellStyle name="Comma [0]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61950"/>
          <a:ext cx="11906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61950"/>
          <a:ext cx="10477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1</xdr:col>
      <xdr:colOff>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800475"/>
          <a:ext cx="11906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19050</xdr:rowOff>
    </xdr:from>
    <xdr:to>
      <xdr:col>0</xdr:col>
      <xdr:colOff>1057275</xdr:colOff>
      <xdr:row>15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800475"/>
          <a:ext cx="10477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91500"/>
          <a:ext cx="11906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91500"/>
          <a:ext cx="10477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2018\RADNA\PLAN%20%202019%20UKUPNI%20sa%20MZ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radnih mjesta"/>
      <sheetName val="Plan rashoda"/>
      <sheetName val="List1"/>
    </sheetNames>
    <sheetDataSet>
      <sheetData sheetId="0">
        <row r="63">
          <cell r="M63">
            <v>1141927.584966</v>
          </cell>
        </row>
        <row r="70">
          <cell r="M70">
            <v>51400</v>
          </cell>
        </row>
        <row r="71">
          <cell r="M71">
            <v>1427901.7935801519</v>
          </cell>
        </row>
        <row r="74">
          <cell r="M74">
            <v>1147637.22289083</v>
          </cell>
        </row>
        <row r="76">
          <cell r="M76">
            <v>32724.809999999998</v>
          </cell>
        </row>
        <row r="81">
          <cell r="M81">
            <v>59300</v>
          </cell>
        </row>
        <row r="85">
          <cell r="M85">
            <v>1153375.409005284</v>
          </cell>
        </row>
        <row r="87">
          <cell r="M87">
            <v>32888.434049999996</v>
          </cell>
        </row>
        <row r="92">
          <cell r="M92">
            <v>50343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E29" sqref="E29"/>
    </sheetView>
  </sheetViews>
  <sheetFormatPr defaultColWidth="11.421875" defaultRowHeight="12.75"/>
  <cols>
    <col min="1" max="2" width="4.28125" style="7" customWidth="1"/>
    <col min="3" max="3" width="5.57421875" style="7" customWidth="1"/>
    <col min="4" max="4" width="5.28125" style="76" customWidth="1"/>
    <col min="5" max="5" width="44.7109375" style="7" customWidth="1"/>
    <col min="6" max="6" width="15.140625" style="7" bestFit="1" customWidth="1"/>
    <col min="7" max="7" width="17.28125" style="7" customWidth="1"/>
    <col min="8" max="8" width="16.7109375" style="7" customWidth="1"/>
    <col min="9" max="16384" width="11.421875" style="7" customWidth="1"/>
  </cols>
  <sheetData>
    <row r="1" spans="1:8" ht="57.75" customHeight="1">
      <c r="A1" s="216" t="s">
        <v>56</v>
      </c>
      <c r="B1" s="216"/>
      <c r="C1" s="216"/>
      <c r="D1" s="216"/>
      <c r="E1" s="216"/>
      <c r="F1" s="216"/>
      <c r="G1" s="216"/>
      <c r="H1" s="216"/>
    </row>
    <row r="2" spans="1:8" s="57" customFormat="1" ht="26.25" customHeight="1">
      <c r="A2" s="216" t="s">
        <v>18</v>
      </c>
      <c r="B2" s="216"/>
      <c r="C2" s="216"/>
      <c r="D2" s="216"/>
      <c r="E2" s="216"/>
      <c r="F2" s="216"/>
      <c r="G2" s="226"/>
      <c r="H2" s="226"/>
    </row>
    <row r="3" spans="1:8" ht="25.5" customHeight="1">
      <c r="A3" s="216"/>
      <c r="B3" s="216"/>
      <c r="C3" s="216"/>
      <c r="D3" s="216"/>
      <c r="E3" s="216"/>
      <c r="F3" s="216"/>
      <c r="G3" s="216"/>
      <c r="H3" s="218"/>
    </row>
    <row r="4" spans="1:5" ht="9" customHeight="1">
      <c r="A4" s="58"/>
      <c r="B4" s="59"/>
      <c r="C4" s="59"/>
      <c r="D4" s="59"/>
      <c r="E4" s="59"/>
    </row>
    <row r="5" spans="1:9" ht="27.75" customHeight="1">
      <c r="A5" s="60"/>
      <c r="B5" s="61"/>
      <c r="C5" s="61"/>
      <c r="D5" s="62"/>
      <c r="E5" s="63"/>
      <c r="F5" s="64" t="s">
        <v>40</v>
      </c>
      <c r="G5" s="64" t="s">
        <v>41</v>
      </c>
      <c r="H5" s="65" t="s">
        <v>42</v>
      </c>
      <c r="I5" s="66"/>
    </row>
    <row r="6" spans="1:9" ht="27.75" customHeight="1">
      <c r="A6" s="213" t="s">
        <v>19</v>
      </c>
      <c r="B6" s="214"/>
      <c r="C6" s="214"/>
      <c r="D6" s="214"/>
      <c r="E6" s="215"/>
      <c r="F6" s="86">
        <v>2280424</v>
      </c>
      <c r="G6" s="84">
        <v>2295206</v>
      </c>
      <c r="H6" s="84">
        <v>2293166</v>
      </c>
      <c r="I6" s="81"/>
    </row>
    <row r="7" spans="1:8" ht="22.5" customHeight="1">
      <c r="A7" s="213" t="s">
        <v>0</v>
      </c>
      <c r="B7" s="214"/>
      <c r="C7" s="214"/>
      <c r="D7" s="214"/>
      <c r="E7" s="215"/>
      <c r="F7" s="85">
        <v>2280424</v>
      </c>
      <c r="G7" s="88">
        <v>2295206</v>
      </c>
      <c r="H7" s="88">
        <v>2293166</v>
      </c>
    </row>
    <row r="8" spans="1:8" ht="22.5" customHeight="1">
      <c r="A8" s="227" t="s">
        <v>21</v>
      </c>
      <c r="B8" s="215"/>
      <c r="C8" s="215"/>
      <c r="D8" s="215"/>
      <c r="E8" s="215"/>
      <c r="F8" s="85"/>
      <c r="G8" s="88"/>
      <c r="H8" s="88"/>
    </row>
    <row r="9" spans="1:8" ht="22.5" customHeight="1">
      <c r="A9" s="82" t="s">
        <v>20</v>
      </c>
      <c r="B9" s="67"/>
      <c r="C9" s="67"/>
      <c r="D9" s="67"/>
      <c r="E9" s="67"/>
      <c r="F9" s="85">
        <v>2580424</v>
      </c>
      <c r="G9" s="88">
        <v>2295206</v>
      </c>
      <c r="H9" s="88">
        <v>2293166</v>
      </c>
    </row>
    <row r="10" spans="1:8" ht="22.5" customHeight="1">
      <c r="A10" s="219" t="s">
        <v>1</v>
      </c>
      <c r="B10" s="214"/>
      <c r="C10" s="214"/>
      <c r="D10" s="214"/>
      <c r="E10" s="228"/>
      <c r="F10" s="86">
        <v>2539924</v>
      </c>
      <c r="G10" s="88">
        <v>2292706</v>
      </c>
      <c r="H10" s="88">
        <v>2290666</v>
      </c>
    </row>
    <row r="11" spans="1:8" ht="22.5" customHeight="1">
      <c r="A11" s="227" t="s">
        <v>2</v>
      </c>
      <c r="B11" s="215"/>
      <c r="C11" s="215"/>
      <c r="D11" s="215"/>
      <c r="E11" s="215"/>
      <c r="F11" s="86">
        <v>40500</v>
      </c>
      <c r="G11" s="88">
        <v>2500</v>
      </c>
      <c r="H11" s="88">
        <v>2500</v>
      </c>
    </row>
    <row r="12" spans="1:8" ht="22.5" customHeight="1">
      <c r="A12" s="219" t="s">
        <v>3</v>
      </c>
      <c r="B12" s="214"/>
      <c r="C12" s="214"/>
      <c r="D12" s="214"/>
      <c r="E12" s="214"/>
      <c r="F12" s="86">
        <f>(F6-F9)</f>
        <v>-300000</v>
      </c>
      <c r="G12" s="86">
        <f>(G6-G9)</f>
        <v>0</v>
      </c>
      <c r="H12" s="86">
        <f>(H6-H9)</f>
        <v>0</v>
      </c>
    </row>
    <row r="13" spans="1:8" ht="25.5" customHeight="1">
      <c r="A13" s="216"/>
      <c r="B13" s="217"/>
      <c r="C13" s="217"/>
      <c r="D13" s="217"/>
      <c r="E13" s="217"/>
      <c r="F13" s="218"/>
      <c r="G13" s="218"/>
      <c r="H13" s="218"/>
    </row>
    <row r="14" spans="1:8" ht="27.75" customHeight="1">
      <c r="A14" s="60"/>
      <c r="B14" s="61"/>
      <c r="C14" s="61"/>
      <c r="D14" s="62"/>
      <c r="E14" s="63"/>
      <c r="F14" s="64" t="s">
        <v>40</v>
      </c>
      <c r="G14" s="64" t="s">
        <v>41</v>
      </c>
      <c r="H14" s="65" t="s">
        <v>42</v>
      </c>
    </row>
    <row r="15" spans="1:8" ht="37.5" customHeight="1">
      <c r="A15" s="220" t="s">
        <v>58</v>
      </c>
      <c r="B15" s="221"/>
      <c r="C15" s="221"/>
      <c r="D15" s="221"/>
      <c r="E15" s="222"/>
      <c r="F15" s="71">
        <v>300000</v>
      </c>
      <c r="G15" s="71">
        <v>0</v>
      </c>
      <c r="H15" s="69">
        <v>0</v>
      </c>
    </row>
    <row r="16" spans="1:8" ht="37.5" customHeight="1">
      <c r="A16" s="225" t="s">
        <v>59</v>
      </c>
      <c r="B16" s="225"/>
      <c r="C16" s="225"/>
      <c r="D16" s="225"/>
      <c r="E16" s="225"/>
      <c r="F16" s="68">
        <v>300000</v>
      </c>
      <c r="G16" s="68">
        <v>0</v>
      </c>
      <c r="H16" s="69">
        <v>0</v>
      </c>
    </row>
    <row r="17" spans="1:8" s="52" customFormat="1" ht="18.75" customHeight="1">
      <c r="A17" s="223"/>
      <c r="B17" s="217"/>
      <c r="C17" s="217"/>
      <c r="D17" s="217"/>
      <c r="E17" s="217"/>
      <c r="F17" s="218"/>
      <c r="G17" s="218"/>
      <c r="H17" s="218"/>
    </row>
    <row r="18" spans="1:8" s="52" customFormat="1" ht="25.5" customHeight="1">
      <c r="A18" s="60"/>
      <c r="B18" s="61"/>
      <c r="C18" s="61"/>
      <c r="D18" s="62"/>
      <c r="E18" s="63"/>
      <c r="F18" s="65" t="s">
        <v>40</v>
      </c>
      <c r="G18" s="65" t="s">
        <v>41</v>
      </c>
      <c r="H18" s="65" t="s">
        <v>42</v>
      </c>
    </row>
    <row r="19" spans="1:8" s="52" customFormat="1" ht="22.5" customHeight="1">
      <c r="A19" s="213" t="s">
        <v>4</v>
      </c>
      <c r="B19" s="214"/>
      <c r="C19" s="214"/>
      <c r="D19" s="214"/>
      <c r="E19" s="214"/>
      <c r="F19" s="68"/>
      <c r="G19" s="68"/>
      <c r="H19" s="68"/>
    </row>
    <row r="20" spans="1:8" s="52" customFormat="1" ht="22.5" customHeight="1">
      <c r="A20" s="213" t="s">
        <v>5</v>
      </c>
      <c r="B20" s="214"/>
      <c r="C20" s="214"/>
      <c r="D20" s="214"/>
      <c r="E20" s="214"/>
      <c r="F20" s="68"/>
      <c r="G20" s="68"/>
      <c r="H20" s="68"/>
    </row>
    <row r="21" spans="1:8" s="52" customFormat="1" ht="22.5" customHeight="1">
      <c r="A21" s="219" t="s">
        <v>6</v>
      </c>
      <c r="B21" s="214"/>
      <c r="C21" s="214"/>
      <c r="D21" s="214"/>
      <c r="E21" s="214"/>
      <c r="F21" s="68"/>
      <c r="G21" s="68"/>
      <c r="H21" s="68"/>
    </row>
    <row r="22" spans="1:8" s="52" customFormat="1" ht="15" customHeight="1">
      <c r="A22" s="72"/>
      <c r="B22" s="73"/>
      <c r="C22" s="70"/>
      <c r="D22" s="74"/>
      <c r="E22" s="73"/>
      <c r="F22" s="75"/>
      <c r="G22" s="75"/>
      <c r="H22" s="75"/>
    </row>
    <row r="23" spans="1:8" s="52" customFormat="1" ht="22.5" customHeight="1">
      <c r="A23" s="219" t="s">
        <v>7</v>
      </c>
      <c r="B23" s="214"/>
      <c r="C23" s="214"/>
      <c r="D23" s="214"/>
      <c r="E23" s="214"/>
      <c r="F23" s="68">
        <f>F12+F15</f>
        <v>0</v>
      </c>
      <c r="G23" s="68">
        <f>SUM(G12,G15,G21)</f>
        <v>0</v>
      </c>
      <c r="H23" s="68">
        <f>SUM(H12,H15,H21)</f>
        <v>0</v>
      </c>
    </row>
    <row r="24" spans="1:8" s="52" customFormat="1" ht="26.25" customHeight="1">
      <c r="A24" s="224" t="s">
        <v>57</v>
      </c>
      <c r="B24" s="224"/>
      <c r="C24" s="224"/>
      <c r="D24" s="224"/>
      <c r="E24" s="224"/>
      <c r="F24" s="224"/>
      <c r="G24" s="224"/>
      <c r="H24" s="224"/>
    </row>
  </sheetData>
  <sheetProtection/>
  <mergeCells count="18">
    <mergeCell ref="A24:H24"/>
    <mergeCell ref="A16:E16"/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3:E23"/>
    <mergeCell ref="A19:E19"/>
    <mergeCell ref="A20:E20"/>
    <mergeCell ref="A21:E21"/>
    <mergeCell ref="A15:E15"/>
    <mergeCell ref="A17:H17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18.140625" style="22" customWidth="1"/>
    <col min="2" max="2" width="16.57421875" style="22" customWidth="1"/>
    <col min="3" max="3" width="17.57421875" style="22" customWidth="1"/>
    <col min="4" max="4" width="17.57421875" style="53" customWidth="1"/>
    <col min="5" max="5" width="17.57421875" style="7" customWidth="1"/>
    <col min="6" max="6" width="14.7109375" style="7" customWidth="1"/>
    <col min="7" max="7" width="15.140625" style="7" customWidth="1"/>
    <col min="8" max="8" width="14.8515625" style="7" customWidth="1"/>
    <col min="9" max="9" width="14.421875" style="7" customWidth="1"/>
    <col min="10" max="10" width="14.28125" style="7" customWidth="1"/>
    <col min="11" max="11" width="7.8515625" style="7" customWidth="1"/>
    <col min="12" max="16384" width="11.421875" style="7" customWidth="1"/>
  </cols>
  <sheetData>
    <row r="1" spans="1:8" ht="24" customHeight="1">
      <c r="A1" s="216" t="s">
        <v>8</v>
      </c>
      <c r="B1" s="216"/>
      <c r="C1" s="216"/>
      <c r="D1" s="216"/>
      <c r="E1" s="216"/>
      <c r="F1" s="216"/>
      <c r="G1" s="216"/>
      <c r="H1" s="216"/>
    </row>
    <row r="2" spans="1:8" s="1" customFormat="1" ht="3" customHeight="1" thickBot="1">
      <c r="A2" s="10"/>
      <c r="H2" s="11" t="s">
        <v>9</v>
      </c>
    </row>
    <row r="3" spans="1:9" s="1" customFormat="1" ht="24" customHeight="1" thickBot="1">
      <c r="A3" s="100" t="s">
        <v>10</v>
      </c>
      <c r="B3" s="231" t="s">
        <v>43</v>
      </c>
      <c r="C3" s="232"/>
      <c r="D3" s="232"/>
      <c r="E3" s="232"/>
      <c r="F3" s="232"/>
      <c r="G3" s="232"/>
      <c r="H3" s="232"/>
      <c r="I3" s="105"/>
    </row>
    <row r="4" spans="1:9" s="1" customFormat="1" ht="60" customHeight="1" thickBot="1">
      <c r="A4" s="79" t="s">
        <v>11</v>
      </c>
      <c r="B4" s="101" t="s">
        <v>12</v>
      </c>
      <c r="C4" s="102" t="s">
        <v>13</v>
      </c>
      <c r="D4" s="102" t="s">
        <v>31</v>
      </c>
      <c r="E4" s="102" t="s">
        <v>47</v>
      </c>
      <c r="F4" s="102" t="s">
        <v>45</v>
      </c>
      <c r="G4" s="103" t="s">
        <v>22</v>
      </c>
      <c r="H4" s="104" t="s">
        <v>30</v>
      </c>
      <c r="I4" s="101" t="s">
        <v>12</v>
      </c>
    </row>
    <row r="5" spans="1:9" s="1" customFormat="1" ht="12.75">
      <c r="A5" s="3" t="s">
        <v>33</v>
      </c>
      <c r="B5" s="90"/>
      <c r="C5" s="4"/>
      <c r="D5" s="5"/>
      <c r="E5" s="83"/>
      <c r="F5" s="83"/>
      <c r="G5" s="6"/>
      <c r="H5" s="6" t="s">
        <v>49</v>
      </c>
      <c r="I5" s="98"/>
    </row>
    <row r="6" spans="1:9" s="1" customFormat="1" ht="12.75">
      <c r="A6" s="12" t="s">
        <v>32</v>
      </c>
      <c r="B6" s="93"/>
      <c r="C6" s="14"/>
      <c r="D6" s="14"/>
      <c r="E6" s="13">
        <v>1427902</v>
      </c>
      <c r="F6" s="13"/>
      <c r="G6" s="15"/>
      <c r="H6" s="15"/>
      <c r="I6" s="99"/>
    </row>
    <row r="7" spans="1:9" s="1" customFormat="1" ht="12.75">
      <c r="A7" s="12" t="s">
        <v>54</v>
      </c>
      <c r="B7" s="93"/>
      <c r="C7" s="14"/>
      <c r="D7" s="13">
        <v>195300</v>
      </c>
      <c r="E7" s="14"/>
      <c r="F7" s="14"/>
      <c r="G7" s="15">
        <v>3000</v>
      </c>
      <c r="H7" s="15"/>
      <c r="I7" s="99"/>
    </row>
    <row r="8" spans="1:9" s="1" customFormat="1" ht="25.5">
      <c r="A8" s="17" t="s">
        <v>27</v>
      </c>
      <c r="B8" s="93"/>
      <c r="C8" s="14">
        <v>20000</v>
      </c>
      <c r="D8" s="14"/>
      <c r="E8" s="14"/>
      <c r="F8" s="14"/>
      <c r="G8" s="15"/>
      <c r="H8" s="15"/>
      <c r="I8" s="99"/>
    </row>
    <row r="9" spans="1:12" s="1" customFormat="1" ht="25.5">
      <c r="A9" s="17" t="s">
        <v>44</v>
      </c>
      <c r="B9" s="93">
        <v>493648</v>
      </c>
      <c r="C9" s="14"/>
      <c r="D9" s="14"/>
      <c r="E9" s="13"/>
      <c r="F9" s="13"/>
      <c r="G9" s="15"/>
      <c r="H9" s="15"/>
      <c r="I9" s="99"/>
      <c r="L9" s="13"/>
    </row>
    <row r="10" spans="1:11" s="1" customFormat="1" ht="12.75">
      <c r="A10" s="17" t="s">
        <v>29</v>
      </c>
      <c r="B10" s="93"/>
      <c r="C10" s="14"/>
      <c r="D10" s="14"/>
      <c r="E10" s="14"/>
      <c r="F10" s="14"/>
      <c r="G10" s="15"/>
      <c r="H10" s="15">
        <v>300000</v>
      </c>
      <c r="I10" s="16">
        <v>138600</v>
      </c>
      <c r="K10" s="1" t="s">
        <v>49</v>
      </c>
    </row>
    <row r="11" spans="1:9" s="1" customFormat="1" ht="26.25" thickBot="1">
      <c r="A11" s="18" t="s">
        <v>46</v>
      </c>
      <c r="B11" s="95"/>
      <c r="C11" s="19"/>
      <c r="D11" s="19"/>
      <c r="E11" s="19"/>
      <c r="F11" s="19">
        <v>1974</v>
      </c>
      <c r="G11" s="20"/>
      <c r="H11" s="15"/>
      <c r="I11" s="99"/>
    </row>
    <row r="12" spans="1:9" s="1" customFormat="1" ht="30" customHeight="1" thickBot="1">
      <c r="A12" s="21" t="s">
        <v>16</v>
      </c>
      <c r="B12" s="112">
        <f>SUM(B5:B10)</f>
        <v>493648</v>
      </c>
      <c r="C12" s="112">
        <f>SUM(C5:C10)</f>
        <v>20000</v>
      </c>
      <c r="D12" s="112">
        <f>SUM(D5:D10)</f>
        <v>195300</v>
      </c>
      <c r="E12" s="112">
        <v>1427902</v>
      </c>
      <c r="F12" s="112">
        <v>1974</v>
      </c>
      <c r="G12" s="112">
        <f>SUM(G5:G10)</f>
        <v>3000</v>
      </c>
      <c r="H12" s="113">
        <f>SUM(H5:H10)</f>
        <v>300000</v>
      </c>
      <c r="I12" s="114">
        <f>SUM(I10:I11)</f>
        <v>138600</v>
      </c>
    </row>
    <row r="13" spans="1:9" s="1" customFormat="1" ht="28.5" customHeight="1" thickBot="1">
      <c r="A13" s="108" t="s">
        <v>48</v>
      </c>
      <c r="B13" s="229">
        <f>SUM(B12:I12)</f>
        <v>2580424</v>
      </c>
      <c r="C13" s="230"/>
      <c r="D13" s="230"/>
      <c r="E13" s="230"/>
      <c r="F13" s="230"/>
      <c r="G13" s="230"/>
      <c r="H13" s="230"/>
      <c r="I13" s="105"/>
    </row>
    <row r="14" spans="1:9" ht="24" customHeight="1" thickBot="1">
      <c r="A14" s="106" t="s">
        <v>10</v>
      </c>
      <c r="B14" s="231" t="s">
        <v>50</v>
      </c>
      <c r="C14" s="232"/>
      <c r="D14" s="232"/>
      <c r="E14" s="232"/>
      <c r="F14" s="232"/>
      <c r="G14" s="232"/>
      <c r="H14" s="232"/>
      <c r="I14" s="107"/>
    </row>
    <row r="15" spans="1:9" ht="60" customHeight="1" thickBot="1">
      <c r="A15" s="80" t="s">
        <v>11</v>
      </c>
      <c r="B15" s="101" t="s">
        <v>12</v>
      </c>
      <c r="C15" s="102" t="s">
        <v>13</v>
      </c>
      <c r="D15" s="102" t="s">
        <v>14</v>
      </c>
      <c r="E15" s="102" t="s">
        <v>15</v>
      </c>
      <c r="F15" s="102" t="s">
        <v>45</v>
      </c>
      <c r="G15" s="194" t="s">
        <v>22</v>
      </c>
      <c r="H15" s="193" t="s">
        <v>30</v>
      </c>
      <c r="I15" s="101" t="s">
        <v>12</v>
      </c>
    </row>
    <row r="16" spans="1:9" s="87" customFormat="1" ht="19.5" customHeight="1">
      <c r="A16" s="3" t="s">
        <v>33</v>
      </c>
      <c r="B16" s="90"/>
      <c r="C16" s="4"/>
      <c r="D16" s="5"/>
      <c r="E16" s="83"/>
      <c r="F16" s="83"/>
      <c r="G16" s="6"/>
      <c r="H16" s="91"/>
      <c r="I16" s="92"/>
    </row>
    <row r="17" spans="1:9" s="87" customFormat="1" ht="19.5" customHeight="1">
      <c r="A17" s="12" t="s">
        <v>32</v>
      </c>
      <c r="B17" s="93"/>
      <c r="C17" s="14"/>
      <c r="D17" s="14"/>
      <c r="E17" s="13">
        <v>1442684</v>
      </c>
      <c r="F17" s="13"/>
      <c r="G17" s="15"/>
      <c r="H17" s="89"/>
      <c r="I17" s="94"/>
    </row>
    <row r="18" spans="1:9" s="87" customFormat="1" ht="19.5" customHeight="1">
      <c r="A18" s="12" t="s">
        <v>54</v>
      </c>
      <c r="B18" s="93"/>
      <c r="C18" s="14"/>
      <c r="D18" s="13">
        <v>195300</v>
      </c>
      <c r="E18" s="14"/>
      <c r="F18" s="14"/>
      <c r="G18" s="15">
        <v>3000</v>
      </c>
      <c r="H18" s="89"/>
      <c r="I18" s="94"/>
    </row>
    <row r="19" spans="1:9" s="87" customFormat="1" ht="24.75" customHeight="1">
      <c r="A19" s="17" t="s">
        <v>27</v>
      </c>
      <c r="B19" s="93"/>
      <c r="C19" s="14">
        <v>20000</v>
      </c>
      <c r="D19" s="14"/>
      <c r="E19" s="14"/>
      <c r="F19" s="14"/>
      <c r="G19" s="15"/>
      <c r="H19" s="89"/>
      <c r="I19" s="94"/>
    </row>
    <row r="20" spans="1:9" s="87" customFormat="1" ht="27.75" customHeight="1">
      <c r="A20" s="17" t="s">
        <v>44</v>
      </c>
      <c r="B20" s="93">
        <v>493648</v>
      </c>
      <c r="C20" s="14"/>
      <c r="D20" s="14"/>
      <c r="E20" s="13"/>
      <c r="F20" s="13"/>
      <c r="G20" s="15"/>
      <c r="H20" s="89"/>
      <c r="I20" s="115">
        <v>138600</v>
      </c>
    </row>
    <row r="21" spans="1:9" s="87" customFormat="1" ht="19.5" customHeight="1">
      <c r="A21" s="17" t="s">
        <v>29</v>
      </c>
      <c r="B21" s="93"/>
      <c r="C21" s="14"/>
      <c r="D21" s="14"/>
      <c r="E21" s="14"/>
      <c r="F21" s="14"/>
      <c r="G21" s="15"/>
      <c r="H21" s="89"/>
      <c r="I21" s="94"/>
    </row>
    <row r="22" spans="1:9" s="87" customFormat="1" ht="30.75" customHeight="1" thickBot="1">
      <c r="A22" s="18" t="s">
        <v>46</v>
      </c>
      <c r="B22" s="95"/>
      <c r="C22" s="19"/>
      <c r="D22" s="19"/>
      <c r="E22" s="19"/>
      <c r="F22" s="19">
        <v>1974</v>
      </c>
      <c r="G22" s="20"/>
      <c r="H22" s="96"/>
      <c r="I22" s="97"/>
    </row>
    <row r="23" spans="1:9" s="1" customFormat="1" ht="30" customHeight="1" thickBot="1">
      <c r="A23" s="21" t="s">
        <v>16</v>
      </c>
      <c r="B23" s="109">
        <f>SUM(B16:B21)</f>
        <v>493648</v>
      </c>
      <c r="C23" s="109">
        <f>SUM(C16:C21)</f>
        <v>20000</v>
      </c>
      <c r="D23" s="109">
        <f>SUM(D16:D21)</f>
        <v>195300</v>
      </c>
      <c r="E23" s="109">
        <v>1442684</v>
      </c>
      <c r="F23" s="109">
        <v>1974</v>
      </c>
      <c r="G23" s="109">
        <f>SUM(G16:G21)</f>
        <v>3000</v>
      </c>
      <c r="H23" s="110">
        <f>SUM(H16:H19)</f>
        <v>0</v>
      </c>
      <c r="I23" s="111">
        <f>SUM(I20:I22)</f>
        <v>138600</v>
      </c>
    </row>
    <row r="24" spans="1:9" s="1" customFormat="1" ht="28.5" customHeight="1" thickBot="1">
      <c r="A24" s="108" t="s">
        <v>52</v>
      </c>
      <c r="B24" s="229">
        <f>SUM(B23:I23)</f>
        <v>2295206</v>
      </c>
      <c r="C24" s="230"/>
      <c r="D24" s="230"/>
      <c r="E24" s="230"/>
      <c r="F24" s="230"/>
      <c r="G24" s="230"/>
      <c r="H24" s="230"/>
      <c r="I24" s="105"/>
    </row>
    <row r="25" spans="1:9" s="1" customFormat="1" ht="28.5" customHeight="1">
      <c r="A25" s="195"/>
      <c r="B25" s="196"/>
      <c r="C25" s="196"/>
      <c r="D25" s="196"/>
      <c r="E25" s="196"/>
      <c r="F25" s="196"/>
      <c r="G25" s="196"/>
      <c r="H25" s="196"/>
      <c r="I25" s="197"/>
    </row>
    <row r="26" spans="4:5" ht="13.5" thickBot="1">
      <c r="D26" s="23"/>
      <c r="E26" s="24"/>
    </row>
    <row r="27" spans="1:9" ht="26.25" thickBot="1">
      <c r="A27" s="106" t="s">
        <v>10</v>
      </c>
      <c r="B27" s="231" t="s">
        <v>51</v>
      </c>
      <c r="C27" s="232"/>
      <c r="D27" s="232"/>
      <c r="E27" s="232"/>
      <c r="F27" s="232"/>
      <c r="G27" s="232"/>
      <c r="H27" s="232"/>
      <c r="I27" s="107"/>
    </row>
    <row r="28" spans="1:9" ht="60" customHeight="1" thickBot="1">
      <c r="A28" s="80" t="s">
        <v>11</v>
      </c>
      <c r="B28" s="101" t="s">
        <v>12</v>
      </c>
      <c r="C28" s="102" t="s">
        <v>13</v>
      </c>
      <c r="D28" s="102" t="s">
        <v>14</v>
      </c>
      <c r="E28" s="102" t="s">
        <v>15</v>
      </c>
      <c r="F28" s="102" t="s">
        <v>45</v>
      </c>
      <c r="G28" s="194" t="s">
        <v>22</v>
      </c>
      <c r="H28" s="193" t="s">
        <v>30</v>
      </c>
      <c r="I28" s="101" t="s">
        <v>12</v>
      </c>
    </row>
    <row r="29" spans="1:9" s="87" customFormat="1" ht="19.5" customHeight="1">
      <c r="A29" s="3" t="s">
        <v>33</v>
      </c>
      <c r="B29" s="90"/>
      <c r="C29" s="4"/>
      <c r="D29" s="5"/>
      <c r="E29" s="83"/>
      <c r="F29" s="83"/>
      <c r="G29" s="6"/>
      <c r="H29" s="91"/>
      <c r="I29" s="92"/>
    </row>
    <row r="30" spans="1:9" s="87" customFormat="1" ht="19.5" customHeight="1">
      <c r="A30" s="12" t="s">
        <v>32</v>
      </c>
      <c r="B30" s="93"/>
      <c r="C30" s="14"/>
      <c r="D30" s="14"/>
      <c r="E30" s="13">
        <v>1440644</v>
      </c>
      <c r="F30" s="13"/>
      <c r="G30" s="15"/>
      <c r="H30" s="89"/>
      <c r="I30" s="94"/>
    </row>
    <row r="31" spans="1:9" s="87" customFormat="1" ht="19.5" customHeight="1">
      <c r="A31" s="12" t="s">
        <v>54</v>
      </c>
      <c r="B31" s="93"/>
      <c r="C31" s="14"/>
      <c r="D31" s="13">
        <v>195300</v>
      </c>
      <c r="E31" s="14"/>
      <c r="F31" s="14"/>
      <c r="G31" s="15">
        <v>3000</v>
      </c>
      <c r="H31" s="89"/>
      <c r="I31" s="94"/>
    </row>
    <row r="32" spans="1:9" s="87" customFormat="1" ht="27.75" customHeight="1">
      <c r="A32" s="17" t="s">
        <v>27</v>
      </c>
      <c r="B32" s="93"/>
      <c r="C32" s="14">
        <v>20000</v>
      </c>
      <c r="D32" s="14"/>
      <c r="E32" s="14"/>
      <c r="F32" s="14"/>
      <c r="G32" s="15"/>
      <c r="H32" s="89"/>
      <c r="I32" s="94"/>
    </row>
    <row r="33" spans="1:9" s="87" customFormat="1" ht="29.25" customHeight="1">
      <c r="A33" s="17" t="s">
        <v>44</v>
      </c>
      <c r="B33" s="93">
        <v>493648</v>
      </c>
      <c r="C33" s="14"/>
      <c r="D33" s="14"/>
      <c r="E33" s="13"/>
      <c r="F33" s="13"/>
      <c r="G33" s="15"/>
      <c r="H33" s="89"/>
      <c r="I33" s="115">
        <v>138600</v>
      </c>
    </row>
    <row r="34" spans="1:9" s="87" customFormat="1" ht="19.5" customHeight="1">
      <c r="A34" s="17" t="s">
        <v>29</v>
      </c>
      <c r="B34" s="93"/>
      <c r="C34" s="14"/>
      <c r="D34" s="14"/>
      <c r="E34" s="14"/>
      <c r="F34" s="14"/>
      <c r="G34" s="15"/>
      <c r="H34" s="89"/>
      <c r="I34" s="94"/>
    </row>
    <row r="35" spans="1:9" s="87" customFormat="1" ht="26.25" customHeight="1" thickBot="1">
      <c r="A35" s="18" t="s">
        <v>55</v>
      </c>
      <c r="B35" s="95"/>
      <c r="C35" s="19"/>
      <c r="D35" s="19"/>
      <c r="E35" s="19"/>
      <c r="F35" s="19">
        <v>1974</v>
      </c>
      <c r="G35" s="20"/>
      <c r="H35" s="96"/>
      <c r="I35" s="97"/>
    </row>
    <row r="36" spans="1:9" s="1" customFormat="1" ht="30" customHeight="1" thickBot="1">
      <c r="A36" s="21" t="s">
        <v>16</v>
      </c>
      <c r="B36" s="109">
        <f>SUM(B29:B34)</f>
        <v>493648</v>
      </c>
      <c r="C36" s="109">
        <f>SUM(C29:C34)</f>
        <v>20000</v>
      </c>
      <c r="D36" s="109">
        <f>SUM(D29:D34)</f>
        <v>195300</v>
      </c>
      <c r="E36" s="109">
        <v>1440644</v>
      </c>
      <c r="F36" s="109">
        <v>1974</v>
      </c>
      <c r="G36" s="109">
        <f>SUM(G29:G34)</f>
        <v>3000</v>
      </c>
      <c r="H36" s="110">
        <v>0</v>
      </c>
      <c r="I36" s="111">
        <f>SUM(I33:I35)</f>
        <v>138600</v>
      </c>
    </row>
    <row r="37" spans="1:9" s="1" customFormat="1" ht="28.5" customHeight="1" thickBot="1">
      <c r="A37" s="108" t="s">
        <v>53</v>
      </c>
      <c r="B37" s="229">
        <f>B36+C36+D36+E36+F36+G36+I36</f>
        <v>2293166</v>
      </c>
      <c r="C37" s="230"/>
      <c r="D37" s="230"/>
      <c r="E37" s="230"/>
      <c r="F37" s="230"/>
      <c r="G37" s="230"/>
      <c r="H37" s="230"/>
      <c r="I37" s="105"/>
    </row>
    <row r="38" spans="3:5" ht="13.5" customHeight="1">
      <c r="C38" s="25"/>
      <c r="D38" s="23"/>
      <c r="E38" s="26"/>
    </row>
    <row r="39" spans="3:5" ht="13.5" customHeight="1">
      <c r="C39" s="25"/>
      <c r="D39" s="27"/>
      <c r="E39" s="28"/>
    </row>
    <row r="40" spans="4:5" ht="13.5" customHeight="1">
      <c r="D40" s="29"/>
      <c r="E40" s="30"/>
    </row>
    <row r="41" spans="4:5" ht="13.5" customHeight="1">
      <c r="D41" s="31"/>
      <c r="E41" s="32"/>
    </row>
    <row r="42" spans="4:5" ht="13.5" customHeight="1">
      <c r="D42" s="23"/>
      <c r="E42" s="24"/>
    </row>
    <row r="43" spans="3:5" ht="28.5" customHeight="1">
      <c r="C43" s="25"/>
      <c r="D43" s="23"/>
      <c r="E43" s="33"/>
    </row>
    <row r="44" spans="3:5" ht="13.5" customHeight="1">
      <c r="C44" s="25"/>
      <c r="D44" s="23"/>
      <c r="E44" s="28"/>
    </row>
    <row r="45" spans="4:5" ht="13.5" customHeight="1">
      <c r="D45" s="23"/>
      <c r="E45" s="24"/>
    </row>
    <row r="46" spans="4:5" ht="13.5" customHeight="1">
      <c r="D46" s="23"/>
      <c r="E46" s="32"/>
    </row>
    <row r="47" spans="4:5" ht="13.5" customHeight="1">
      <c r="D47" s="23"/>
      <c r="E47" s="24"/>
    </row>
    <row r="48" spans="4:5" ht="22.5" customHeight="1">
      <c r="D48" s="23"/>
      <c r="E48" s="34"/>
    </row>
    <row r="49" spans="4:5" ht="13.5" customHeight="1">
      <c r="D49" s="29"/>
      <c r="E49" s="30"/>
    </row>
    <row r="50" spans="2:5" ht="13.5" customHeight="1">
      <c r="B50" s="25"/>
      <c r="D50" s="29"/>
      <c r="E50" s="35"/>
    </row>
    <row r="51" spans="3:5" ht="13.5" customHeight="1">
      <c r="C51" s="25"/>
      <c r="D51" s="29"/>
      <c r="E51" s="36"/>
    </row>
    <row r="52" spans="3:5" ht="13.5" customHeight="1">
      <c r="C52" s="25"/>
      <c r="D52" s="31"/>
      <c r="E52" s="28"/>
    </row>
    <row r="53" spans="4:5" ht="13.5" customHeight="1">
      <c r="D53" s="23"/>
      <c r="E53" s="24"/>
    </row>
    <row r="54" spans="2:5" ht="13.5" customHeight="1">
      <c r="B54" s="25"/>
      <c r="D54" s="23"/>
      <c r="E54" s="26"/>
    </row>
    <row r="55" spans="3:5" ht="13.5" customHeight="1">
      <c r="C55" s="25"/>
      <c r="D55" s="23"/>
      <c r="E55" s="35"/>
    </row>
    <row r="56" spans="3:5" ht="13.5" customHeight="1">
      <c r="C56" s="25"/>
      <c r="D56" s="31"/>
      <c r="E56" s="28"/>
    </row>
    <row r="57" spans="4:5" ht="13.5" customHeight="1">
      <c r="D57" s="29"/>
      <c r="E57" s="24"/>
    </row>
    <row r="58" spans="3:5" ht="13.5" customHeight="1">
      <c r="C58" s="25"/>
      <c r="D58" s="29"/>
      <c r="E58" s="35"/>
    </row>
    <row r="59" spans="4:5" ht="22.5" customHeight="1">
      <c r="D59" s="31"/>
      <c r="E59" s="34"/>
    </row>
    <row r="60" spans="4:5" ht="13.5" customHeight="1">
      <c r="D60" s="23"/>
      <c r="E60" s="24"/>
    </row>
    <row r="61" spans="4:5" ht="13.5" customHeight="1">
      <c r="D61" s="31"/>
      <c r="E61" s="28"/>
    </row>
    <row r="62" spans="4:5" ht="13.5" customHeight="1">
      <c r="D62" s="23"/>
      <c r="E62" s="24"/>
    </row>
    <row r="63" spans="4:5" ht="13.5" customHeight="1">
      <c r="D63" s="23"/>
      <c r="E63" s="24"/>
    </row>
    <row r="64" spans="1:5" ht="13.5" customHeight="1">
      <c r="A64" s="25"/>
      <c r="D64" s="37"/>
      <c r="E64" s="35"/>
    </row>
    <row r="65" spans="2:5" ht="13.5" customHeight="1">
      <c r="B65" s="25"/>
      <c r="C65" s="25"/>
      <c r="D65" s="38"/>
      <c r="E65" s="35"/>
    </row>
    <row r="66" spans="2:5" ht="13.5" customHeight="1">
      <c r="B66" s="25"/>
      <c r="C66" s="25"/>
      <c r="D66" s="38"/>
      <c r="E66" s="26"/>
    </row>
    <row r="67" spans="2:5" ht="13.5" customHeight="1">
      <c r="B67" s="25"/>
      <c r="C67" s="25"/>
      <c r="D67" s="31"/>
      <c r="E67" s="32"/>
    </row>
    <row r="68" spans="4:5" ht="12.75">
      <c r="D68" s="23"/>
      <c r="E68" s="24"/>
    </row>
    <row r="69" spans="2:5" ht="12.75">
      <c r="B69" s="25"/>
      <c r="D69" s="23"/>
      <c r="E69" s="35"/>
    </row>
    <row r="70" spans="3:5" ht="12.75">
      <c r="C70" s="25"/>
      <c r="D70" s="23"/>
      <c r="E70" s="26"/>
    </row>
    <row r="71" spans="3:5" ht="12.75">
      <c r="C71" s="25"/>
      <c r="D71" s="31"/>
      <c r="E71" s="28"/>
    </row>
    <row r="72" spans="4:5" ht="12.75">
      <c r="D72" s="23"/>
      <c r="E72" s="24"/>
    </row>
    <row r="73" spans="4:5" ht="12.75">
      <c r="D73" s="23"/>
      <c r="E73" s="24"/>
    </row>
    <row r="74" spans="4:5" ht="12.75">
      <c r="D74" s="39"/>
      <c r="E74" s="40"/>
    </row>
    <row r="75" spans="4:5" ht="12.75">
      <c r="D75" s="23"/>
      <c r="E75" s="24"/>
    </row>
    <row r="76" spans="4:5" ht="12.75">
      <c r="D76" s="23"/>
      <c r="E76" s="24"/>
    </row>
    <row r="77" spans="4:5" ht="12.75">
      <c r="D77" s="23"/>
      <c r="E77" s="24"/>
    </row>
    <row r="78" spans="4:5" ht="12.75">
      <c r="D78" s="31"/>
      <c r="E78" s="28"/>
    </row>
    <row r="79" spans="4:5" ht="12.75">
      <c r="D79" s="23"/>
      <c r="E79" s="24"/>
    </row>
    <row r="80" spans="4:5" ht="12.75">
      <c r="D80" s="31"/>
      <c r="E80" s="28"/>
    </row>
    <row r="81" spans="4:5" ht="12.75">
      <c r="D81" s="23"/>
      <c r="E81" s="24"/>
    </row>
    <row r="82" spans="4:5" ht="12.75">
      <c r="D82" s="23"/>
      <c r="E82" s="24"/>
    </row>
    <row r="83" spans="4:5" ht="12.75">
      <c r="D83" s="23"/>
      <c r="E83" s="24"/>
    </row>
    <row r="84" spans="4:5" ht="12.75">
      <c r="D84" s="23"/>
      <c r="E84" s="24"/>
    </row>
    <row r="85" spans="1:5" ht="28.5" customHeight="1">
      <c r="A85" s="41"/>
      <c r="B85" s="41"/>
      <c r="C85" s="41"/>
      <c r="D85" s="42"/>
      <c r="E85" s="43"/>
    </row>
    <row r="86" spans="3:5" ht="12.75">
      <c r="C86" s="25"/>
      <c r="D86" s="23"/>
      <c r="E86" s="26"/>
    </row>
    <row r="87" spans="4:5" ht="12.75">
      <c r="D87" s="44"/>
      <c r="E87" s="45"/>
    </row>
    <row r="88" spans="4:5" ht="12.75">
      <c r="D88" s="23"/>
      <c r="E88" s="24"/>
    </row>
    <row r="89" spans="4:5" ht="12.75">
      <c r="D89" s="39"/>
      <c r="E89" s="40"/>
    </row>
    <row r="90" spans="4:5" ht="12.75">
      <c r="D90" s="39"/>
      <c r="E90" s="40"/>
    </row>
    <row r="91" spans="4:5" ht="12.75">
      <c r="D91" s="23"/>
      <c r="E91" s="24"/>
    </row>
    <row r="92" spans="4:5" ht="12.75">
      <c r="D92" s="31"/>
      <c r="E92" s="28"/>
    </row>
    <row r="93" spans="4:5" ht="12.75">
      <c r="D93" s="23"/>
      <c r="E93" s="24"/>
    </row>
    <row r="94" spans="4:5" ht="12.75">
      <c r="D94" s="23"/>
      <c r="E94" s="24"/>
    </row>
    <row r="95" spans="4:5" ht="12.75">
      <c r="D95" s="31"/>
      <c r="E95" s="28"/>
    </row>
    <row r="96" spans="4:5" ht="12.75">
      <c r="D96" s="23"/>
      <c r="E96" s="24"/>
    </row>
    <row r="97" spans="4:5" ht="12.75">
      <c r="D97" s="39"/>
      <c r="E97" s="40"/>
    </row>
    <row r="98" spans="4:5" ht="12.75">
      <c r="D98" s="31"/>
      <c r="E98" s="45"/>
    </row>
    <row r="99" spans="4:5" ht="12.75">
      <c r="D99" s="29"/>
      <c r="E99" s="40"/>
    </row>
    <row r="100" spans="4:5" ht="12.75">
      <c r="D100" s="31"/>
      <c r="E100" s="28"/>
    </row>
    <row r="101" spans="4:5" ht="12.75">
      <c r="D101" s="23"/>
      <c r="E101" s="24"/>
    </row>
    <row r="102" spans="3:5" ht="12.75">
      <c r="C102" s="25"/>
      <c r="D102" s="23"/>
      <c r="E102" s="26"/>
    </row>
    <row r="103" spans="4:5" ht="12.75">
      <c r="D103" s="29"/>
      <c r="E103" s="28"/>
    </row>
    <row r="104" spans="4:5" ht="12.75">
      <c r="D104" s="29"/>
      <c r="E104" s="40"/>
    </row>
    <row r="105" spans="3:5" ht="12.75">
      <c r="C105" s="25"/>
      <c r="D105" s="29"/>
      <c r="E105" s="46"/>
    </row>
    <row r="106" spans="3:5" ht="12.75">
      <c r="C106" s="25"/>
      <c r="D106" s="31"/>
      <c r="E106" s="32"/>
    </row>
    <row r="107" spans="4:5" ht="12.75">
      <c r="D107" s="23"/>
      <c r="E107" s="24"/>
    </row>
    <row r="108" spans="4:5" ht="12.75">
      <c r="D108" s="44"/>
      <c r="E108" s="47"/>
    </row>
    <row r="109" spans="4:5" ht="11.25" customHeight="1">
      <c r="D109" s="39"/>
      <c r="E109" s="40"/>
    </row>
    <row r="110" spans="2:5" ht="24" customHeight="1">
      <c r="B110" s="25"/>
      <c r="D110" s="39"/>
      <c r="E110" s="48"/>
    </row>
    <row r="111" spans="3:5" ht="15" customHeight="1">
      <c r="C111" s="25"/>
      <c r="D111" s="39"/>
      <c r="E111" s="48"/>
    </row>
    <row r="112" spans="4:5" ht="11.25" customHeight="1">
      <c r="D112" s="44"/>
      <c r="E112" s="45"/>
    </row>
    <row r="113" spans="4:5" ht="12.75">
      <c r="D113" s="39"/>
      <c r="E113" s="40"/>
    </row>
    <row r="114" spans="2:5" ht="13.5" customHeight="1">
      <c r="B114" s="25"/>
      <c r="D114" s="39"/>
      <c r="E114" s="49"/>
    </row>
    <row r="115" spans="3:5" ht="12.75" customHeight="1">
      <c r="C115" s="25"/>
      <c r="D115" s="39"/>
      <c r="E115" s="26"/>
    </row>
    <row r="116" spans="3:5" ht="12.75" customHeight="1">
      <c r="C116" s="25"/>
      <c r="D116" s="31"/>
      <c r="E116" s="32"/>
    </row>
    <row r="117" spans="4:5" ht="12.75">
      <c r="D117" s="23"/>
      <c r="E117" s="24"/>
    </row>
    <row r="118" spans="3:5" ht="12.75">
      <c r="C118" s="25"/>
      <c r="D118" s="23"/>
      <c r="E118" s="46"/>
    </row>
    <row r="119" spans="4:5" ht="12.75">
      <c r="D119" s="44"/>
      <c r="E119" s="45"/>
    </row>
    <row r="120" spans="4:5" ht="12.75">
      <c r="D120" s="39"/>
      <c r="E120" s="40"/>
    </row>
    <row r="121" spans="4:5" ht="12.75">
      <c r="D121" s="23"/>
      <c r="E121" s="24"/>
    </row>
    <row r="122" spans="1:5" ht="19.5" customHeight="1">
      <c r="A122" s="50"/>
      <c r="B122" s="9"/>
      <c r="C122" s="9"/>
      <c r="D122" s="9"/>
      <c r="E122" s="35"/>
    </row>
    <row r="123" spans="1:5" ht="15" customHeight="1">
      <c r="A123" s="25"/>
      <c r="D123" s="37"/>
      <c r="E123" s="35"/>
    </row>
    <row r="124" spans="1:5" ht="12.75">
      <c r="A124" s="25"/>
      <c r="B124" s="25"/>
      <c r="D124" s="37"/>
      <c r="E124" s="26"/>
    </row>
    <row r="125" spans="3:5" ht="12.75">
      <c r="C125" s="25"/>
      <c r="D125" s="23"/>
      <c r="E125" s="35"/>
    </row>
    <row r="126" spans="4:5" ht="12.75">
      <c r="D126" s="27"/>
      <c r="E126" s="28"/>
    </row>
    <row r="127" spans="2:5" ht="12.75">
      <c r="B127" s="25"/>
      <c r="D127" s="23"/>
      <c r="E127" s="26"/>
    </row>
    <row r="128" spans="3:5" ht="12.75">
      <c r="C128" s="25"/>
      <c r="D128" s="23"/>
      <c r="E128" s="26"/>
    </row>
    <row r="129" spans="4:5" ht="12.75">
      <c r="D129" s="31"/>
      <c r="E129" s="32"/>
    </row>
    <row r="130" spans="3:5" ht="22.5" customHeight="1">
      <c r="C130" s="25"/>
      <c r="D130" s="23"/>
      <c r="E130" s="33"/>
    </row>
    <row r="131" spans="4:5" ht="12.75">
      <c r="D131" s="23"/>
      <c r="E131" s="32"/>
    </row>
    <row r="132" spans="2:5" ht="12.75">
      <c r="B132" s="25"/>
      <c r="D132" s="29"/>
      <c r="E132" s="35"/>
    </row>
    <row r="133" spans="3:5" ht="12.75">
      <c r="C133" s="25"/>
      <c r="D133" s="29"/>
      <c r="E133" s="36"/>
    </row>
    <row r="134" spans="4:5" ht="12.75">
      <c r="D134" s="31"/>
      <c r="E134" s="28"/>
    </row>
    <row r="135" spans="1:5" ht="13.5" customHeight="1">
      <c r="A135" s="25"/>
      <c r="D135" s="37"/>
      <c r="E135" s="35"/>
    </row>
    <row r="136" spans="2:5" ht="13.5" customHeight="1">
      <c r="B136" s="25"/>
      <c r="D136" s="23"/>
      <c r="E136" s="35"/>
    </row>
    <row r="137" spans="3:5" ht="13.5" customHeight="1">
      <c r="C137" s="25"/>
      <c r="D137" s="23"/>
      <c r="E137" s="26"/>
    </row>
    <row r="138" spans="3:5" ht="12.75">
      <c r="C138" s="25"/>
      <c r="D138" s="31"/>
      <c r="E138" s="28"/>
    </row>
    <row r="139" spans="3:5" ht="12.75">
      <c r="C139" s="25"/>
      <c r="D139" s="23"/>
      <c r="E139" s="26"/>
    </row>
    <row r="140" spans="4:5" ht="12.75">
      <c r="D140" s="44"/>
      <c r="E140" s="45"/>
    </row>
    <row r="141" spans="3:5" ht="12.75">
      <c r="C141" s="25"/>
      <c r="D141" s="29"/>
      <c r="E141" s="46"/>
    </row>
    <row r="142" spans="3:5" ht="12.75">
      <c r="C142" s="25"/>
      <c r="D142" s="31"/>
      <c r="E142" s="32"/>
    </row>
    <row r="143" spans="4:5" ht="12.75">
      <c r="D143" s="44"/>
      <c r="E143" s="51"/>
    </row>
    <row r="144" spans="2:5" ht="12.75">
      <c r="B144" s="25"/>
      <c r="D144" s="39"/>
      <c r="E144" s="49"/>
    </row>
    <row r="145" spans="3:5" ht="12.75">
      <c r="C145" s="25"/>
      <c r="D145" s="39"/>
      <c r="E145" s="26"/>
    </row>
    <row r="146" spans="3:5" ht="12.75">
      <c r="C146" s="25"/>
      <c r="D146" s="31"/>
      <c r="E146" s="32"/>
    </row>
    <row r="147" spans="3:5" ht="12.75">
      <c r="C147" s="25"/>
      <c r="D147" s="31"/>
      <c r="E147" s="32"/>
    </row>
    <row r="148" spans="4:5" ht="12.75">
      <c r="D148" s="23"/>
      <c r="E148" s="24"/>
    </row>
    <row r="149" spans="1:5" s="52" customFormat="1" ht="18" customHeight="1">
      <c r="A149" s="233"/>
      <c r="B149" s="234"/>
      <c r="C149" s="234"/>
      <c r="D149" s="234"/>
      <c r="E149" s="234"/>
    </row>
    <row r="150" spans="1:5" ht="28.5" customHeight="1">
      <c r="A150" s="41"/>
      <c r="B150" s="41"/>
      <c r="C150" s="41"/>
      <c r="D150" s="42"/>
      <c r="E150" s="43"/>
    </row>
    <row r="152" spans="1:5" ht="15.75">
      <c r="A152" s="54"/>
      <c r="B152" s="25"/>
      <c r="C152" s="25"/>
      <c r="D152" s="55"/>
      <c r="E152" s="8"/>
    </row>
    <row r="153" spans="1:5" ht="12.75">
      <c r="A153" s="25"/>
      <c r="B153" s="25"/>
      <c r="C153" s="25"/>
      <c r="D153" s="55"/>
      <c r="E153" s="8"/>
    </row>
    <row r="154" spans="1:5" ht="17.25" customHeight="1">
      <c r="A154" s="25"/>
      <c r="B154" s="25"/>
      <c r="C154" s="25"/>
      <c r="D154" s="55"/>
      <c r="E154" s="8"/>
    </row>
    <row r="155" spans="1:5" ht="13.5" customHeight="1">
      <c r="A155" s="25"/>
      <c r="B155" s="25"/>
      <c r="C155" s="25"/>
      <c r="D155" s="55"/>
      <c r="E155" s="8"/>
    </row>
    <row r="156" spans="1:5" ht="12.75">
      <c r="A156" s="25"/>
      <c r="B156" s="25"/>
      <c r="C156" s="25"/>
      <c r="D156" s="55"/>
      <c r="E156" s="8"/>
    </row>
    <row r="157" spans="1:3" ht="12.75">
      <c r="A157" s="25"/>
      <c r="B157" s="25"/>
      <c r="C157" s="25"/>
    </row>
    <row r="158" spans="1:5" ht="12.75">
      <c r="A158" s="25"/>
      <c r="B158" s="25"/>
      <c r="C158" s="25"/>
      <c r="D158" s="55"/>
      <c r="E158" s="8"/>
    </row>
    <row r="159" spans="1:5" ht="12.75">
      <c r="A159" s="25"/>
      <c r="B159" s="25"/>
      <c r="C159" s="25"/>
      <c r="D159" s="55"/>
      <c r="E159" s="56"/>
    </row>
    <row r="160" spans="1:5" ht="12.75">
      <c r="A160" s="25"/>
      <c r="B160" s="25"/>
      <c r="C160" s="25"/>
      <c r="D160" s="55"/>
      <c r="E160" s="8"/>
    </row>
    <row r="161" spans="1:5" ht="22.5" customHeight="1">
      <c r="A161" s="25"/>
      <c r="B161" s="25"/>
      <c r="C161" s="25"/>
      <c r="D161" s="55"/>
      <c r="E161" s="33"/>
    </row>
    <row r="162" spans="4:5" ht="22.5" customHeight="1">
      <c r="D162" s="31"/>
      <c r="E162" s="34"/>
    </row>
  </sheetData>
  <sheetProtection/>
  <mergeCells count="8">
    <mergeCell ref="A1:H1"/>
    <mergeCell ref="B13:H13"/>
    <mergeCell ref="B14:H14"/>
    <mergeCell ref="B24:H24"/>
    <mergeCell ref="B27:H27"/>
    <mergeCell ref="A149:E149"/>
    <mergeCell ref="B3:H3"/>
    <mergeCell ref="B37:H37"/>
  </mergeCells>
  <printOptions horizontalCentered="1"/>
  <pageMargins left="0" right="0" top="0" bottom="0" header="0" footer="0"/>
  <pageSetup firstPageNumber="2" useFirstPageNumber="1" horizontalDpi="600" verticalDpi="600" orientation="landscape" paperSize="9" scale="88" r:id="rId2"/>
  <headerFooter alignWithMargins="0">
    <oddFooter>&amp;R&amp;P</oddFooter>
  </headerFooter>
  <rowBreaks count="2" manualBreakCount="2">
    <brk id="83" max="9" man="1"/>
    <brk id="14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I19" sqref="I19"/>
    </sheetView>
  </sheetViews>
  <sheetFormatPr defaultColWidth="11.421875" defaultRowHeight="12.75"/>
  <cols>
    <col min="1" max="1" width="18.7109375" style="77" customWidth="1"/>
    <col min="2" max="2" width="28.421875" style="78" customWidth="1"/>
    <col min="3" max="3" width="10.57421875" style="2" customWidth="1"/>
    <col min="4" max="4" width="13.140625" style="2" bestFit="1" customWidth="1"/>
    <col min="5" max="5" width="13.00390625" style="7" customWidth="1"/>
    <col min="6" max="6" width="7.140625" style="7" customWidth="1"/>
    <col min="7" max="7" width="8.7109375" style="7" customWidth="1"/>
    <col min="8" max="8" width="10.28125" style="7" customWidth="1"/>
    <col min="9" max="16384" width="11.421875" style="7" customWidth="1"/>
  </cols>
  <sheetData>
    <row r="1" spans="1:17" ht="18.75">
      <c r="A1" s="116"/>
      <c r="B1" s="117"/>
      <c r="C1" s="118"/>
      <c r="D1" s="119"/>
      <c r="E1" s="119"/>
      <c r="F1" s="119"/>
      <c r="G1" s="118"/>
      <c r="H1" s="118"/>
      <c r="I1" s="118"/>
      <c r="J1" s="118"/>
      <c r="K1" s="118"/>
      <c r="L1" s="118"/>
      <c r="M1" s="120"/>
      <c r="N1" s="118"/>
      <c r="O1" s="118"/>
      <c r="P1" s="118"/>
      <c r="Q1" s="118"/>
    </row>
    <row r="2" spans="1:17" ht="16.5" thickBot="1">
      <c r="A2" s="121"/>
      <c r="B2" s="117"/>
      <c r="C2" s="118"/>
      <c r="D2" s="119"/>
      <c r="E2" s="119"/>
      <c r="F2" s="119"/>
      <c r="G2" s="118"/>
      <c r="H2" s="118"/>
      <c r="I2" s="118"/>
      <c r="J2" s="118"/>
      <c r="K2" s="118"/>
      <c r="L2" s="118"/>
      <c r="M2" s="120"/>
      <c r="N2" s="118"/>
      <c r="O2" s="118"/>
      <c r="P2" s="118"/>
      <c r="Q2" s="118"/>
    </row>
    <row r="3" spans="1:17" ht="16.5" thickBot="1">
      <c r="A3" s="122" t="s">
        <v>60</v>
      </c>
      <c r="B3" s="123" t="s">
        <v>61</v>
      </c>
      <c r="C3" s="124"/>
      <c r="D3" s="119"/>
      <c r="E3" s="119"/>
      <c r="F3" s="119"/>
      <c r="G3" s="118"/>
      <c r="H3" s="125"/>
      <c r="I3" s="247"/>
      <c r="J3" s="247"/>
      <c r="K3" s="247"/>
      <c r="L3" s="248"/>
      <c r="M3" s="125"/>
      <c r="N3" s="118"/>
      <c r="O3" s="118"/>
      <c r="P3" s="118"/>
      <c r="Q3" s="118"/>
    </row>
    <row r="4" spans="1:17" ht="24" customHeight="1">
      <c r="A4" s="126" t="s">
        <v>62</v>
      </c>
      <c r="B4" s="127" t="s">
        <v>63</v>
      </c>
      <c r="C4" s="128"/>
      <c r="D4" s="119"/>
      <c r="E4" s="119"/>
      <c r="F4" s="119"/>
      <c r="G4" s="118"/>
      <c r="H4" s="118"/>
      <c r="I4" s="118"/>
      <c r="J4" s="118"/>
      <c r="K4" s="118"/>
      <c r="L4" s="118"/>
      <c r="M4" s="120"/>
      <c r="N4" s="118"/>
      <c r="O4" s="118"/>
      <c r="P4" s="118"/>
      <c r="Q4" s="118"/>
    </row>
    <row r="5" spans="1:17" s="8" customFormat="1" ht="15.75">
      <c r="A5" s="126" t="s">
        <v>64</v>
      </c>
      <c r="B5" s="129" t="s">
        <v>65</v>
      </c>
      <c r="C5" s="130"/>
      <c r="D5" s="119"/>
      <c r="E5" s="119"/>
      <c r="F5" s="119"/>
      <c r="G5" s="118"/>
      <c r="H5" s="118"/>
      <c r="I5" s="118"/>
      <c r="J5" s="118"/>
      <c r="K5" s="118"/>
      <c r="L5" s="118"/>
      <c r="M5" s="120"/>
      <c r="N5" s="118"/>
      <c r="O5" s="118"/>
      <c r="P5" s="118"/>
      <c r="Q5" s="118"/>
    </row>
    <row r="6" spans="1:17" ht="15.75">
      <c r="A6" s="126"/>
      <c r="B6" s="131"/>
      <c r="C6" s="118"/>
      <c r="D6" s="119"/>
      <c r="E6" s="119"/>
      <c r="F6" s="119"/>
      <c r="G6" s="118"/>
      <c r="H6" s="118"/>
      <c r="I6" s="118"/>
      <c r="J6" s="118"/>
      <c r="K6" s="118"/>
      <c r="L6" s="118"/>
      <c r="M6" s="120"/>
      <c r="N6" s="118"/>
      <c r="O6" s="118"/>
      <c r="P6" s="118"/>
      <c r="Q6" s="118"/>
    </row>
    <row r="7" spans="1:17" s="8" customFormat="1" ht="18">
      <c r="A7" s="122" t="s">
        <v>66</v>
      </c>
      <c r="B7" s="132" t="s">
        <v>153</v>
      </c>
      <c r="C7" s="118"/>
      <c r="D7" s="119"/>
      <c r="E7" s="119"/>
      <c r="F7" s="119"/>
      <c r="G7" s="118"/>
      <c r="H7" s="118"/>
      <c r="I7" s="118"/>
      <c r="J7" s="118"/>
      <c r="K7" s="118"/>
      <c r="L7" s="118"/>
      <c r="M7" s="120"/>
      <c r="N7" s="118"/>
      <c r="O7" s="118"/>
      <c r="P7" s="118"/>
      <c r="Q7" s="118"/>
    </row>
    <row r="8" spans="1:17" ht="15.75">
      <c r="A8" s="122" t="s">
        <v>67</v>
      </c>
      <c r="B8" s="122" t="s">
        <v>68</v>
      </c>
      <c r="C8" s="118"/>
      <c r="D8" s="119"/>
      <c r="E8" s="119"/>
      <c r="F8" s="119"/>
      <c r="G8" s="118"/>
      <c r="H8" s="118"/>
      <c r="I8" s="118"/>
      <c r="J8" s="118"/>
      <c r="K8" s="118"/>
      <c r="L8" s="118"/>
      <c r="M8" s="120"/>
      <c r="N8" s="133"/>
      <c r="O8" s="133"/>
      <c r="P8" s="118"/>
      <c r="Q8" s="118"/>
    </row>
    <row r="9" spans="1:17" s="8" customFormat="1" ht="47.25">
      <c r="A9" s="134" t="s">
        <v>69</v>
      </c>
      <c r="B9" s="135" t="s">
        <v>70</v>
      </c>
      <c r="C9" s="136" t="s">
        <v>71</v>
      </c>
      <c r="D9" s="136" t="s">
        <v>72</v>
      </c>
      <c r="E9" s="120"/>
      <c r="F9" s="120"/>
      <c r="G9" s="120"/>
      <c r="H9" s="120"/>
      <c r="I9" s="120"/>
      <c r="J9" s="120"/>
      <c r="K9" s="120"/>
      <c r="L9" s="120"/>
      <c r="M9" s="120"/>
      <c r="N9" s="118"/>
      <c r="O9" s="118"/>
      <c r="P9" s="118"/>
      <c r="Q9" s="118"/>
    </row>
    <row r="10" spans="1:17" s="8" customFormat="1" ht="12.75" customHeight="1">
      <c r="A10" s="137" t="s">
        <v>12</v>
      </c>
      <c r="B10" s="138">
        <v>493648</v>
      </c>
      <c r="C10" s="138">
        <v>493648</v>
      </c>
      <c r="D10" s="138">
        <v>493648</v>
      </c>
      <c r="E10" s="139"/>
      <c r="F10" s="139"/>
      <c r="G10" s="120"/>
      <c r="H10" s="120"/>
      <c r="I10" s="120"/>
      <c r="J10" s="120"/>
      <c r="K10" s="120"/>
      <c r="L10" s="120"/>
      <c r="M10" s="140"/>
      <c r="N10" s="118"/>
      <c r="O10" s="118"/>
      <c r="P10" s="118"/>
      <c r="Q10" s="118"/>
    </row>
    <row r="11" spans="1:17" s="8" customFormat="1" ht="31.5">
      <c r="A11" s="141" t="s">
        <v>73</v>
      </c>
      <c r="B11" s="138">
        <v>159748</v>
      </c>
      <c r="C11" s="138">
        <v>159748</v>
      </c>
      <c r="D11" s="138">
        <v>159748</v>
      </c>
      <c r="E11" s="139"/>
      <c r="F11" s="139"/>
      <c r="G11" s="120"/>
      <c r="H11" s="120"/>
      <c r="I11" s="120"/>
      <c r="J11" s="120"/>
      <c r="K11" s="120"/>
      <c r="L11" s="120"/>
      <c r="M11" s="140"/>
      <c r="N11" s="118"/>
      <c r="O11" s="118"/>
      <c r="P11" s="118"/>
      <c r="Q11" s="118"/>
    </row>
    <row r="12" spans="1:17" s="8" customFormat="1" ht="31.5">
      <c r="A12" s="141" t="s">
        <v>74</v>
      </c>
      <c r="B12" s="138">
        <v>333900</v>
      </c>
      <c r="C12" s="138">
        <v>333900</v>
      </c>
      <c r="D12" s="138">
        <v>333900</v>
      </c>
      <c r="E12" s="142"/>
      <c r="F12" s="142"/>
      <c r="G12" s="120"/>
      <c r="H12" s="120"/>
      <c r="I12" s="120"/>
      <c r="J12" s="120"/>
      <c r="K12" s="120"/>
      <c r="L12" s="120"/>
      <c r="M12" s="140"/>
      <c r="N12" s="118"/>
      <c r="O12" s="118"/>
      <c r="P12" s="118"/>
      <c r="Q12" s="118"/>
    </row>
    <row r="13" spans="1:17" s="8" customFormat="1" ht="16.5" customHeight="1">
      <c r="A13" s="141" t="s">
        <v>75</v>
      </c>
      <c r="B13" s="138">
        <f>('[1]Plan radnih mjesta'!M71)</f>
        <v>1427901.7935801519</v>
      </c>
      <c r="C13" s="138">
        <f>(L31)</f>
        <v>1442684.3025480527</v>
      </c>
      <c r="D13" s="138">
        <f>(M31)</f>
        <v>1440644.224060793</v>
      </c>
      <c r="E13" s="142"/>
      <c r="F13" s="142"/>
      <c r="G13" s="120"/>
      <c r="H13" s="120"/>
      <c r="I13" s="120"/>
      <c r="J13" s="120"/>
      <c r="K13" s="120"/>
      <c r="L13" s="120"/>
      <c r="M13" s="140"/>
      <c r="N13" s="118"/>
      <c r="O13" s="118"/>
      <c r="P13" s="118"/>
      <c r="Q13" s="118"/>
    </row>
    <row r="14" spans="1:17" s="8" customFormat="1" ht="16.5" customHeight="1">
      <c r="A14" s="141" t="s">
        <v>76</v>
      </c>
      <c r="B14" s="138">
        <v>1974</v>
      </c>
      <c r="C14" s="138">
        <v>1974</v>
      </c>
      <c r="D14" s="138">
        <v>1974</v>
      </c>
      <c r="E14" s="142"/>
      <c r="F14" s="142"/>
      <c r="G14" s="120"/>
      <c r="H14" s="120"/>
      <c r="I14" s="120"/>
      <c r="J14" s="120"/>
      <c r="K14" s="120"/>
      <c r="L14" s="120"/>
      <c r="M14" s="140"/>
      <c r="N14" s="118"/>
      <c r="O14" s="118"/>
      <c r="P14" s="118"/>
      <c r="Q14" s="118"/>
    </row>
    <row r="15" spans="1:17" ht="15.75">
      <c r="A15" s="137" t="s">
        <v>13</v>
      </c>
      <c r="B15" s="138">
        <v>20000</v>
      </c>
      <c r="C15" s="138">
        <v>20000</v>
      </c>
      <c r="D15" s="138">
        <v>20000</v>
      </c>
      <c r="E15" s="139"/>
      <c r="F15" s="139"/>
      <c r="G15" s="120"/>
      <c r="H15" s="120"/>
      <c r="I15" s="120"/>
      <c r="J15" s="120"/>
      <c r="K15" s="120"/>
      <c r="L15" s="120"/>
      <c r="M15" s="120"/>
      <c r="N15" s="118"/>
      <c r="O15" s="118"/>
      <c r="P15" s="118"/>
      <c r="Q15" s="118"/>
    </row>
    <row r="16" spans="1:17" ht="15.75">
      <c r="A16" s="137" t="s">
        <v>14</v>
      </c>
      <c r="B16" s="138">
        <v>195300</v>
      </c>
      <c r="C16" s="138">
        <v>195300</v>
      </c>
      <c r="D16" s="138">
        <v>195300</v>
      </c>
      <c r="E16" s="142"/>
      <c r="F16" s="142"/>
      <c r="G16" s="142"/>
      <c r="H16" s="120"/>
      <c r="I16" s="120"/>
      <c r="J16" s="120"/>
      <c r="K16" s="120"/>
      <c r="L16" s="120"/>
      <c r="M16" s="120"/>
      <c r="N16" s="118"/>
      <c r="O16" s="118"/>
      <c r="P16" s="118"/>
      <c r="Q16" s="118"/>
    </row>
    <row r="17" spans="1:17" ht="15.75">
      <c r="A17" s="137" t="s">
        <v>77</v>
      </c>
      <c r="B17" s="138">
        <v>138600</v>
      </c>
      <c r="C17" s="138">
        <v>138600</v>
      </c>
      <c r="D17" s="138">
        <v>138600</v>
      </c>
      <c r="E17" s="142"/>
      <c r="F17" s="142"/>
      <c r="G17" s="142"/>
      <c r="H17" s="120"/>
      <c r="I17" s="120"/>
      <c r="J17" s="120"/>
      <c r="K17" s="120"/>
      <c r="L17" s="120"/>
      <c r="M17" s="120"/>
      <c r="N17" s="118"/>
      <c r="O17" s="118"/>
      <c r="P17" s="118"/>
      <c r="Q17" s="118"/>
    </row>
    <row r="18" spans="1:17" ht="78.75">
      <c r="A18" s="141" t="s">
        <v>78</v>
      </c>
      <c r="B18" s="138">
        <v>3000</v>
      </c>
      <c r="C18" s="138">
        <v>3000</v>
      </c>
      <c r="D18" s="138">
        <v>3000</v>
      </c>
      <c r="E18" s="142"/>
      <c r="F18" s="142"/>
      <c r="G18" s="120"/>
      <c r="H18" s="120"/>
      <c r="I18" s="120"/>
      <c r="J18" s="120"/>
      <c r="K18" s="120"/>
      <c r="L18" s="120"/>
      <c r="M18" s="120"/>
      <c r="N18" s="118"/>
      <c r="O18" s="118"/>
      <c r="P18" s="118"/>
      <c r="Q18" s="118"/>
    </row>
    <row r="19" spans="1:17" ht="48" thickBot="1">
      <c r="A19" s="143" t="s">
        <v>79</v>
      </c>
      <c r="B19" s="144">
        <v>300000</v>
      </c>
      <c r="C19" s="144">
        <v>0</v>
      </c>
      <c r="D19" s="144">
        <v>0</v>
      </c>
      <c r="E19" s="142"/>
      <c r="F19" s="142"/>
      <c r="G19" s="120"/>
      <c r="H19" s="120"/>
      <c r="I19" s="120"/>
      <c r="J19" s="120"/>
      <c r="K19" s="120"/>
      <c r="L19" s="120"/>
      <c r="M19" s="120"/>
      <c r="N19" s="118"/>
      <c r="O19" s="118"/>
      <c r="P19" s="118"/>
      <c r="Q19" s="118"/>
    </row>
    <row r="20" spans="1:17" ht="16.5" thickBot="1">
      <c r="A20" s="145" t="s">
        <v>80</v>
      </c>
      <c r="B20" s="146">
        <f>SUM(B11:B19)</f>
        <v>2580423.793580152</v>
      </c>
      <c r="C20" s="146">
        <f>SUM(C11:C19)</f>
        <v>2295206.3025480527</v>
      </c>
      <c r="D20" s="147">
        <f>SUM(D11:D19)</f>
        <v>2293166.224060793</v>
      </c>
      <c r="E20" s="142"/>
      <c r="F20" s="142"/>
      <c r="G20" s="120"/>
      <c r="H20" s="120"/>
      <c r="I20" s="120"/>
      <c r="J20" s="120"/>
      <c r="K20" s="120"/>
      <c r="L20" s="120"/>
      <c r="M20" s="120"/>
      <c r="N20" s="118"/>
      <c r="O20" s="118"/>
      <c r="P20" s="118"/>
      <c r="Q20" s="118"/>
    </row>
    <row r="21" spans="1:17" ht="15.75">
      <c r="A21" s="192"/>
      <c r="B21" s="142"/>
      <c r="C21" s="142"/>
      <c r="D21" s="142"/>
      <c r="E21" s="142"/>
      <c r="F21" s="142"/>
      <c r="G21" s="120"/>
      <c r="H21" s="120"/>
      <c r="I21" s="120"/>
      <c r="J21" s="120"/>
      <c r="K21" s="120"/>
      <c r="L21" s="120"/>
      <c r="M21" s="120"/>
      <c r="N21" s="118"/>
      <c r="O21" s="118"/>
      <c r="P21" s="118"/>
      <c r="Q21" s="118"/>
    </row>
    <row r="22" spans="1:17" ht="15.75">
      <c r="A22" s="192"/>
      <c r="B22" s="142"/>
      <c r="C22" s="142"/>
      <c r="D22" s="142"/>
      <c r="E22" s="142"/>
      <c r="F22" s="142"/>
      <c r="G22" s="120"/>
      <c r="H22" s="120"/>
      <c r="I22" s="120"/>
      <c r="J22" s="120"/>
      <c r="K22" s="120"/>
      <c r="L22" s="120"/>
      <c r="M22" s="120"/>
      <c r="N22" s="118"/>
      <c r="O22" s="118"/>
      <c r="P22" s="118"/>
      <c r="Q22" s="118"/>
    </row>
    <row r="23" spans="1:17" ht="15.75">
      <c r="A23" s="192"/>
      <c r="B23" s="142"/>
      <c r="C23" s="142"/>
      <c r="D23" s="142"/>
      <c r="E23" s="142"/>
      <c r="F23" s="142"/>
      <c r="G23" s="120"/>
      <c r="H23" s="120"/>
      <c r="I23" s="120"/>
      <c r="J23" s="120"/>
      <c r="K23" s="120"/>
      <c r="L23" s="120"/>
      <c r="M23" s="120"/>
      <c r="N23" s="118"/>
      <c r="O23" s="118"/>
      <c r="P23" s="118"/>
      <c r="Q23" s="118"/>
    </row>
    <row r="24" spans="1:17" ht="15.75">
      <c r="A24" s="192"/>
      <c r="B24" s="142"/>
      <c r="C24" s="142"/>
      <c r="D24" s="142"/>
      <c r="E24" s="142"/>
      <c r="F24" s="142"/>
      <c r="G24" s="120"/>
      <c r="H24" s="120"/>
      <c r="I24" s="120"/>
      <c r="J24" s="120"/>
      <c r="K24" s="120"/>
      <c r="L24" s="120"/>
      <c r="M24" s="120"/>
      <c r="N24" s="118"/>
      <c r="O24" s="118"/>
      <c r="P24" s="118"/>
      <c r="Q24" s="118"/>
    </row>
    <row r="25" spans="1:17" ht="15.75">
      <c r="A25" s="192"/>
      <c r="B25" s="142"/>
      <c r="C25" s="142"/>
      <c r="D25" s="142"/>
      <c r="E25" s="142"/>
      <c r="F25" s="142"/>
      <c r="G25" s="120"/>
      <c r="H25" s="120"/>
      <c r="I25" s="120"/>
      <c r="J25" s="120"/>
      <c r="K25" s="120"/>
      <c r="L25" s="120"/>
      <c r="M25" s="120"/>
      <c r="N25" s="118"/>
      <c r="O25" s="118"/>
      <c r="P25" s="118"/>
      <c r="Q25" s="118"/>
    </row>
    <row r="26" spans="1:17" ht="15.75">
      <c r="A26" s="192"/>
      <c r="B26" s="142"/>
      <c r="C26" s="142"/>
      <c r="D26" s="142"/>
      <c r="E26" s="142"/>
      <c r="F26" s="142"/>
      <c r="G26" s="120"/>
      <c r="H26" s="120"/>
      <c r="I26" s="120"/>
      <c r="J26" s="120"/>
      <c r="K26" s="120"/>
      <c r="L26" s="120"/>
      <c r="M26" s="120"/>
      <c r="N26" s="118"/>
      <c r="O26" s="118"/>
      <c r="P26" s="118"/>
      <c r="Q26" s="118"/>
    </row>
    <row r="27" spans="1:17" ht="15.75">
      <c r="A27" s="235" t="s">
        <v>81</v>
      </c>
      <c r="B27" s="235"/>
      <c r="C27" s="235"/>
      <c r="D27" s="142"/>
      <c r="E27" s="142"/>
      <c r="F27" s="142"/>
      <c r="G27" s="120"/>
      <c r="H27" s="120"/>
      <c r="I27" s="120"/>
      <c r="J27" s="120"/>
      <c r="K27" s="120"/>
      <c r="L27" s="120"/>
      <c r="M27" s="120"/>
      <c r="N27" s="118"/>
      <c r="O27" s="118"/>
      <c r="P27" s="118"/>
      <c r="Q27" s="118"/>
    </row>
    <row r="28" spans="1:17" ht="15.75">
      <c r="A28" s="236" t="s">
        <v>82</v>
      </c>
      <c r="B28" s="236"/>
      <c r="C28" s="237" t="s">
        <v>83</v>
      </c>
      <c r="D28" s="238"/>
      <c r="E28" s="142"/>
      <c r="F28" s="142"/>
      <c r="G28" s="120"/>
      <c r="H28" s="120"/>
      <c r="I28" s="120"/>
      <c r="J28" s="120"/>
      <c r="K28" s="120"/>
      <c r="L28" s="120"/>
      <c r="M28" s="120"/>
      <c r="N28" s="118"/>
      <c r="O28" s="118"/>
      <c r="P28" s="118"/>
      <c r="Q28" s="118"/>
    </row>
    <row r="29" spans="1:17" ht="47.25">
      <c r="A29" s="134" t="s">
        <v>84</v>
      </c>
      <c r="B29" s="148"/>
      <c r="C29" s="149"/>
      <c r="D29" s="239" t="s">
        <v>85</v>
      </c>
      <c r="E29" s="240"/>
      <c r="F29" s="150"/>
      <c r="G29" s="241" t="s">
        <v>13</v>
      </c>
      <c r="H29" s="242" t="s">
        <v>86</v>
      </c>
      <c r="I29" s="241" t="s">
        <v>87</v>
      </c>
      <c r="J29" s="243" t="s">
        <v>78</v>
      </c>
      <c r="K29" s="243" t="s">
        <v>79</v>
      </c>
      <c r="L29" s="244" t="s">
        <v>71</v>
      </c>
      <c r="M29" s="243" t="s">
        <v>72</v>
      </c>
      <c r="N29" s="151"/>
      <c r="O29" s="151"/>
      <c r="P29" s="152"/>
      <c r="Q29" s="152"/>
    </row>
    <row r="30" spans="1:17" ht="47.25">
      <c r="A30" s="153" t="s">
        <v>88</v>
      </c>
      <c r="B30" s="154" t="s">
        <v>89</v>
      </c>
      <c r="C30" s="155" t="s">
        <v>90</v>
      </c>
      <c r="D30" s="156" t="s">
        <v>91</v>
      </c>
      <c r="E30" s="157" t="s">
        <v>92</v>
      </c>
      <c r="F30" s="157" t="s">
        <v>45</v>
      </c>
      <c r="G30" s="241"/>
      <c r="H30" s="242"/>
      <c r="I30" s="241"/>
      <c r="J30" s="243"/>
      <c r="K30" s="243"/>
      <c r="L30" s="245"/>
      <c r="M30" s="246"/>
      <c r="N30" s="158" t="s">
        <v>93</v>
      </c>
      <c r="O30" s="158" t="s">
        <v>94</v>
      </c>
      <c r="P30" s="159"/>
      <c r="Q30" s="159"/>
    </row>
    <row r="31" spans="1:17" ht="15.75">
      <c r="A31" s="160">
        <v>31</v>
      </c>
      <c r="B31" s="160" t="s">
        <v>95</v>
      </c>
      <c r="C31" s="161">
        <f>SUM(C32:C36)</f>
        <v>1427901.7935801519</v>
      </c>
      <c r="D31" s="161"/>
      <c r="E31" s="161">
        <f>SUM(E32:E36)</f>
        <v>1427901.7935801519</v>
      </c>
      <c r="F31" s="161"/>
      <c r="G31" s="161"/>
      <c r="H31" s="161"/>
      <c r="I31" s="161"/>
      <c r="J31" s="161"/>
      <c r="K31" s="161"/>
      <c r="L31" s="161">
        <f>SUM(L32:L36)</f>
        <v>1442684.3025480527</v>
      </c>
      <c r="M31" s="161">
        <f>SUM(M32:M36)</f>
        <v>1440644.224060793</v>
      </c>
      <c r="N31" s="162">
        <f>SUM(N32:N36)</f>
        <v>0</v>
      </c>
      <c r="O31" s="162">
        <f>SUM(O32:O36)</f>
        <v>0</v>
      </c>
      <c r="P31" s="118"/>
      <c r="Q31" s="118"/>
    </row>
    <row r="32" spans="1:17" s="8" customFormat="1" ht="15.75">
      <c r="A32" s="163">
        <v>3111</v>
      </c>
      <c r="B32" s="164" t="s">
        <v>96</v>
      </c>
      <c r="C32" s="165">
        <f>('[1]Plan radnih mjesta'!M63)</f>
        <v>1141927.584966</v>
      </c>
      <c r="D32" s="165"/>
      <c r="E32" s="165">
        <f>(C32)</f>
        <v>1141927.584966</v>
      </c>
      <c r="F32" s="165"/>
      <c r="G32" s="165"/>
      <c r="H32" s="165"/>
      <c r="I32" s="165"/>
      <c r="J32" s="165"/>
      <c r="K32" s="165"/>
      <c r="L32" s="166">
        <f>'[1]Plan radnih mjesta'!M74</f>
        <v>1147637.22289083</v>
      </c>
      <c r="M32" s="165">
        <f>'[1]Plan radnih mjesta'!M85</f>
        <v>1153375.409005284</v>
      </c>
      <c r="N32" s="118">
        <v>0</v>
      </c>
      <c r="O32" s="118">
        <v>0</v>
      </c>
      <c r="P32" s="118"/>
      <c r="Q32" s="118"/>
    </row>
    <row r="33" spans="1:17" ht="15.75">
      <c r="A33" s="163">
        <v>3114</v>
      </c>
      <c r="B33" s="164" t="s">
        <v>97</v>
      </c>
      <c r="C33" s="165">
        <v>32562</v>
      </c>
      <c r="D33" s="165"/>
      <c r="E33" s="165">
        <f>(C33)</f>
        <v>32562</v>
      </c>
      <c r="F33" s="165"/>
      <c r="G33" s="165"/>
      <c r="H33" s="165"/>
      <c r="I33" s="165"/>
      <c r="J33" s="165"/>
      <c r="K33" s="165"/>
      <c r="L33" s="166">
        <f>'[1]Plan radnih mjesta'!M76</f>
        <v>32724.809999999998</v>
      </c>
      <c r="M33" s="165">
        <f>'[1]Plan radnih mjesta'!M87</f>
        <v>32888.434049999996</v>
      </c>
      <c r="N33" s="118">
        <v>0</v>
      </c>
      <c r="O33" s="118">
        <v>0</v>
      </c>
      <c r="P33" s="118"/>
      <c r="Q33" s="118">
        <v>1141995</v>
      </c>
    </row>
    <row r="34" spans="1:17" s="8" customFormat="1" ht="15.75">
      <c r="A34" s="163">
        <v>3121</v>
      </c>
      <c r="B34" s="164" t="s">
        <v>38</v>
      </c>
      <c r="C34" s="165">
        <f>('[1]Plan radnih mjesta'!M70)</f>
        <v>51400</v>
      </c>
      <c r="D34" s="165"/>
      <c r="E34" s="165">
        <f>(C34)</f>
        <v>51400</v>
      </c>
      <c r="F34" s="165"/>
      <c r="G34" s="165"/>
      <c r="H34" s="165"/>
      <c r="I34" s="165"/>
      <c r="J34" s="165"/>
      <c r="K34" s="165"/>
      <c r="L34" s="166">
        <f>('[1]Plan radnih mjesta'!M81)</f>
        <v>59300</v>
      </c>
      <c r="M34" s="165">
        <f>('[1]Plan radnih mjesta'!M92)</f>
        <v>50343</v>
      </c>
      <c r="N34" s="118"/>
      <c r="O34" s="118"/>
      <c r="P34" s="118"/>
      <c r="Q34" s="118">
        <v>32562</v>
      </c>
    </row>
    <row r="35" spans="1:17" s="8" customFormat="1" ht="15.75">
      <c r="A35" s="163">
        <v>3132</v>
      </c>
      <c r="B35" s="167" t="s">
        <v>98</v>
      </c>
      <c r="C35" s="165">
        <f>((C32+C33)*0.155)</f>
        <v>182045.88566973</v>
      </c>
      <c r="D35" s="165"/>
      <c r="E35" s="165">
        <f>(C35)</f>
        <v>182045.88566973</v>
      </c>
      <c r="F35" s="165"/>
      <c r="G35" s="165"/>
      <c r="H35" s="165"/>
      <c r="I35" s="165"/>
      <c r="J35" s="165"/>
      <c r="K35" s="165"/>
      <c r="L35" s="165">
        <f>((L32+L33)*0.155)</f>
        <v>182956.11509807865</v>
      </c>
      <c r="M35" s="165">
        <f>((M32+M33)*0.155)</f>
        <v>183870.89567356903</v>
      </c>
      <c r="N35" s="118">
        <v>0</v>
      </c>
      <c r="O35" s="118">
        <v>0</v>
      </c>
      <c r="P35" s="118"/>
      <c r="Q35" s="118">
        <v>51400</v>
      </c>
    </row>
    <row r="36" spans="1:17" ht="15.75">
      <c r="A36" s="163">
        <v>3133</v>
      </c>
      <c r="B36" s="167" t="s">
        <v>99</v>
      </c>
      <c r="C36" s="165">
        <f>((C32+C33)*0.017)</f>
        <v>19966.322944422</v>
      </c>
      <c r="D36" s="165"/>
      <c r="E36" s="165">
        <f>((E32+E33)*0.017)</f>
        <v>19966.322944422</v>
      </c>
      <c r="F36" s="165"/>
      <c r="G36" s="165"/>
      <c r="H36" s="165"/>
      <c r="I36" s="165"/>
      <c r="J36" s="165"/>
      <c r="K36" s="165"/>
      <c r="L36" s="165">
        <f>((L32+L33)*0.017)</f>
        <v>20066.15455914411</v>
      </c>
      <c r="M36" s="165">
        <f>((M32+M33)*0.017)</f>
        <v>20166.48533193983</v>
      </c>
      <c r="N36" s="118">
        <v>0</v>
      </c>
      <c r="O36" s="118">
        <v>0</v>
      </c>
      <c r="P36" s="118"/>
      <c r="Q36" s="118">
        <v>182056</v>
      </c>
    </row>
    <row r="37" spans="1:17" ht="15.75">
      <c r="A37" s="160">
        <v>32</v>
      </c>
      <c r="B37" s="168" t="s">
        <v>17</v>
      </c>
      <c r="C37" s="161">
        <f>SUM(C38+C43+C50+C60+C61)</f>
        <v>1050048</v>
      </c>
      <c r="D37" s="161">
        <f>SUM(D38+D43+D50+D61)</f>
        <v>159748</v>
      </c>
      <c r="E37" s="161">
        <f>SUM(E38+E43+E50+E61)</f>
        <v>325900</v>
      </c>
      <c r="F37" s="161"/>
      <c r="G37" s="161">
        <f>SUM(G38+G43+G50+G61)</f>
        <v>20000</v>
      </c>
      <c r="H37" s="161">
        <f>SUM(H38+H43+H50+H61)</f>
        <v>192800</v>
      </c>
      <c r="I37" s="161">
        <f>SUM(I39:I66)</f>
        <v>138600</v>
      </c>
      <c r="J37" s="161">
        <f>SUM(J38+J43+J50+J61)</f>
        <v>3000</v>
      </c>
      <c r="K37" s="161">
        <v>210000</v>
      </c>
      <c r="L37" s="161">
        <f>(C37-K37)</f>
        <v>840048</v>
      </c>
      <c r="M37" s="161">
        <f>(L37)</f>
        <v>840048</v>
      </c>
      <c r="N37" s="162">
        <f>SUM(N39:N66)</f>
        <v>0</v>
      </c>
      <c r="O37" s="162">
        <f>SUM(O39:O66)</f>
        <v>0</v>
      </c>
      <c r="P37" s="118"/>
      <c r="Q37" s="118">
        <v>19967</v>
      </c>
    </row>
    <row r="38" spans="1:17" ht="15.75">
      <c r="A38" s="160">
        <v>321</v>
      </c>
      <c r="B38" s="168"/>
      <c r="C38" s="161">
        <f>SUM(C39:C42)</f>
        <v>74100</v>
      </c>
      <c r="D38" s="161">
        <f>SUM(D39:D41)</f>
        <v>22000</v>
      </c>
      <c r="E38" s="161">
        <f>SUM(E39:E42)</f>
        <v>50500</v>
      </c>
      <c r="F38" s="161"/>
      <c r="G38" s="161"/>
      <c r="H38" s="161">
        <f>SUM(H39:H42)</f>
        <v>1600</v>
      </c>
      <c r="I38" s="161"/>
      <c r="J38" s="169">
        <f>SUM(J39:J41)</f>
        <v>0</v>
      </c>
      <c r="K38" s="161">
        <f>SUM(K39:K41)</f>
        <v>0</v>
      </c>
      <c r="L38" s="161"/>
      <c r="M38" s="161"/>
      <c r="N38" s="162"/>
      <c r="O38" s="162"/>
      <c r="P38" s="118"/>
      <c r="Q38" s="118">
        <f>SUM(Q33:Q37)</f>
        <v>1427980</v>
      </c>
    </row>
    <row r="39" spans="1:17" ht="15.75">
      <c r="A39" s="163">
        <v>3211</v>
      </c>
      <c r="B39" s="164" t="s">
        <v>100</v>
      </c>
      <c r="C39" s="170">
        <v>42500</v>
      </c>
      <c r="D39" s="170">
        <v>0</v>
      </c>
      <c r="E39" s="170">
        <v>42500</v>
      </c>
      <c r="F39" s="170"/>
      <c r="G39" s="165"/>
      <c r="H39" s="165">
        <f>(C39-(D39+E39+G39))</f>
        <v>0</v>
      </c>
      <c r="I39" s="165"/>
      <c r="J39" s="165"/>
      <c r="K39" s="165"/>
      <c r="L39" s="170"/>
      <c r="M39" s="170"/>
      <c r="N39" s="118">
        <v>0</v>
      </c>
      <c r="O39" s="118">
        <v>0</v>
      </c>
      <c r="P39" s="118"/>
      <c r="Q39" s="118"/>
    </row>
    <row r="40" spans="1:17" ht="15.75">
      <c r="A40" s="163">
        <v>3212</v>
      </c>
      <c r="B40" s="164" t="s">
        <v>101</v>
      </c>
      <c r="C40" s="171">
        <v>22000</v>
      </c>
      <c r="D40" s="172">
        <v>22000</v>
      </c>
      <c r="E40" s="170">
        <v>0</v>
      </c>
      <c r="F40" s="170"/>
      <c r="G40" s="165"/>
      <c r="H40" s="165">
        <f>(C40-(D40+E40+G40))</f>
        <v>0</v>
      </c>
      <c r="I40" s="165"/>
      <c r="J40" s="165"/>
      <c r="K40" s="165"/>
      <c r="L40" s="170"/>
      <c r="M40" s="170"/>
      <c r="N40" s="118">
        <v>0</v>
      </c>
      <c r="O40" s="118">
        <v>0</v>
      </c>
      <c r="P40" s="118"/>
      <c r="Q40" s="118"/>
    </row>
    <row r="41" spans="1:17" ht="15.75">
      <c r="A41" s="163">
        <v>3213</v>
      </c>
      <c r="B41" s="164" t="s">
        <v>102</v>
      </c>
      <c r="C41" s="170">
        <v>8000</v>
      </c>
      <c r="D41" s="170">
        <v>0</v>
      </c>
      <c r="E41" s="170">
        <v>8000</v>
      </c>
      <c r="F41" s="170"/>
      <c r="G41" s="165"/>
      <c r="H41" s="165">
        <f>(C41-(D41+E41+G41))</f>
        <v>0</v>
      </c>
      <c r="I41" s="165"/>
      <c r="J41" s="165"/>
      <c r="K41" s="165"/>
      <c r="L41" s="170"/>
      <c r="M41" s="170"/>
      <c r="N41" s="118">
        <v>0</v>
      </c>
      <c r="O41" s="118">
        <v>0</v>
      </c>
      <c r="P41" s="118"/>
      <c r="Q41" s="173"/>
    </row>
    <row r="42" spans="1:17" ht="15.75">
      <c r="A42" s="163">
        <v>3214</v>
      </c>
      <c r="B42" s="164" t="s">
        <v>103</v>
      </c>
      <c r="C42" s="170">
        <v>1600</v>
      </c>
      <c r="D42" s="170"/>
      <c r="E42" s="170">
        <v>0</v>
      </c>
      <c r="F42" s="170"/>
      <c r="G42" s="165"/>
      <c r="H42" s="165">
        <v>1600</v>
      </c>
      <c r="I42" s="165"/>
      <c r="J42" s="165"/>
      <c r="K42" s="165"/>
      <c r="L42" s="170"/>
      <c r="M42" s="170"/>
      <c r="N42" s="118"/>
      <c r="O42" s="118"/>
      <c r="P42" s="118"/>
      <c r="Q42" s="118"/>
    </row>
    <row r="43" spans="1:17" ht="15.75">
      <c r="A43" s="160">
        <v>322</v>
      </c>
      <c r="B43" s="164"/>
      <c r="C43" s="174">
        <f>SUM(C44:C49)</f>
        <v>637719</v>
      </c>
      <c r="D43" s="174">
        <f>SUM(D44:D49)</f>
        <v>112533</v>
      </c>
      <c r="E43" s="174">
        <f>SUM(E44:E49)</f>
        <v>128480</v>
      </c>
      <c r="F43" s="174"/>
      <c r="G43" s="174">
        <f>SUM(G44:G49)</f>
        <v>20000</v>
      </c>
      <c r="H43" s="174">
        <f>SUM(H44:H49)</f>
        <v>126606</v>
      </c>
      <c r="I43" s="165"/>
      <c r="J43" s="174">
        <f>SUM(J44:J49)</f>
        <v>1500</v>
      </c>
      <c r="K43" s="174">
        <f>SUM(K44:K49)</f>
        <v>110000</v>
      </c>
      <c r="L43" s="161">
        <f>(C43-K43)</f>
        <v>527719</v>
      </c>
      <c r="M43" s="174">
        <v>529719</v>
      </c>
      <c r="N43" s="118"/>
      <c r="O43" s="118"/>
      <c r="P43" s="118"/>
      <c r="Q43" s="118"/>
    </row>
    <row r="44" spans="1:17" ht="15.75">
      <c r="A44" s="163">
        <v>3221</v>
      </c>
      <c r="B44" s="175" t="s">
        <v>104</v>
      </c>
      <c r="C44" s="170">
        <v>66440</v>
      </c>
      <c r="D44" s="170">
        <v>0</v>
      </c>
      <c r="E44" s="170">
        <v>55386</v>
      </c>
      <c r="F44" s="170"/>
      <c r="G44" s="165"/>
      <c r="H44" s="165">
        <v>11054</v>
      </c>
      <c r="I44" s="165"/>
      <c r="J44" s="165"/>
      <c r="K44" s="165"/>
      <c r="L44" s="170"/>
      <c r="M44" s="170"/>
      <c r="N44" s="118">
        <v>0</v>
      </c>
      <c r="O44" s="118">
        <v>0</v>
      </c>
      <c r="P44" s="118"/>
      <c r="Q44" s="118"/>
    </row>
    <row r="45" spans="1:17" ht="15.75">
      <c r="A45" s="163">
        <v>3222</v>
      </c>
      <c r="B45" s="167" t="s">
        <v>34</v>
      </c>
      <c r="C45" s="170">
        <v>245000</v>
      </c>
      <c r="D45" s="170">
        <v>0</v>
      </c>
      <c r="E45" s="170">
        <v>30294</v>
      </c>
      <c r="F45" s="170"/>
      <c r="G45" s="165">
        <v>15000</v>
      </c>
      <c r="H45" s="165">
        <v>100482</v>
      </c>
      <c r="I45" s="165">
        <v>99224</v>
      </c>
      <c r="J45" s="165"/>
      <c r="K45" s="165"/>
      <c r="L45" s="170"/>
      <c r="M45" s="170"/>
      <c r="N45" s="118"/>
      <c r="O45" s="118"/>
      <c r="P45" s="118"/>
      <c r="Q45" s="118"/>
    </row>
    <row r="46" spans="1:17" ht="15.75">
      <c r="A46" s="163">
        <v>3223</v>
      </c>
      <c r="B46" s="164" t="s">
        <v>23</v>
      </c>
      <c r="C46" s="171">
        <v>133839</v>
      </c>
      <c r="D46" s="172">
        <v>112533</v>
      </c>
      <c r="E46" s="170">
        <v>0</v>
      </c>
      <c r="F46" s="170"/>
      <c r="G46" s="165"/>
      <c r="H46" s="165">
        <v>0</v>
      </c>
      <c r="I46" s="165">
        <v>21306</v>
      </c>
      <c r="J46" s="165"/>
      <c r="K46" s="165"/>
      <c r="L46" s="170"/>
      <c r="M46" s="170"/>
      <c r="N46" s="118">
        <v>0</v>
      </c>
      <c r="O46" s="118">
        <v>0</v>
      </c>
      <c r="P46" s="118"/>
      <c r="Q46" s="118"/>
    </row>
    <row r="47" spans="1:17" ht="15.75">
      <c r="A47" s="163">
        <v>3224</v>
      </c>
      <c r="B47" s="175" t="s">
        <v>105</v>
      </c>
      <c r="C47" s="170">
        <v>80070</v>
      </c>
      <c r="D47" s="170">
        <v>0</v>
      </c>
      <c r="E47" s="170">
        <v>38000</v>
      </c>
      <c r="F47" s="170"/>
      <c r="G47" s="165"/>
      <c r="H47" s="165">
        <v>0</v>
      </c>
      <c r="I47" s="165">
        <v>18070</v>
      </c>
      <c r="J47" s="165"/>
      <c r="K47" s="165">
        <v>24000</v>
      </c>
      <c r="L47" s="170"/>
      <c r="M47" s="170"/>
      <c r="N47" s="118">
        <v>0</v>
      </c>
      <c r="O47" s="118">
        <v>0</v>
      </c>
      <c r="P47" s="118"/>
      <c r="Q47" s="118"/>
    </row>
    <row r="48" spans="1:17" ht="15.75">
      <c r="A48" s="163">
        <v>3225</v>
      </c>
      <c r="B48" s="164" t="s">
        <v>106</v>
      </c>
      <c r="C48" s="170">
        <v>107570</v>
      </c>
      <c r="D48" s="170">
        <v>0</v>
      </c>
      <c r="E48" s="170">
        <v>0</v>
      </c>
      <c r="F48" s="170"/>
      <c r="G48" s="165">
        <v>5000</v>
      </c>
      <c r="H48" s="165">
        <v>15070</v>
      </c>
      <c r="I48" s="165"/>
      <c r="J48" s="165">
        <v>1500</v>
      </c>
      <c r="K48" s="165">
        <v>86000</v>
      </c>
      <c r="L48" s="170"/>
      <c r="M48" s="170"/>
      <c r="N48" s="118">
        <v>0</v>
      </c>
      <c r="O48" s="118">
        <v>0</v>
      </c>
      <c r="P48" s="118"/>
      <c r="Q48" s="118"/>
    </row>
    <row r="49" spans="1:17" ht="15.75">
      <c r="A49" s="163">
        <v>3227</v>
      </c>
      <c r="B49" s="164" t="s">
        <v>107</v>
      </c>
      <c r="C49" s="170">
        <v>4800</v>
      </c>
      <c r="D49" s="170"/>
      <c r="E49" s="170">
        <v>4800</v>
      </c>
      <c r="F49" s="170"/>
      <c r="G49" s="165"/>
      <c r="H49" s="165"/>
      <c r="I49" s="165"/>
      <c r="J49" s="165"/>
      <c r="K49" s="165"/>
      <c r="L49" s="170"/>
      <c r="M49" s="170"/>
      <c r="N49" s="118"/>
      <c r="O49" s="118"/>
      <c r="P49" s="118"/>
      <c r="Q49" s="118"/>
    </row>
    <row r="50" spans="1:17" ht="15.75">
      <c r="A50" s="160">
        <v>323</v>
      </c>
      <c r="B50" s="164"/>
      <c r="C50" s="161">
        <f>SUM(C51:C59)</f>
        <v>293112</v>
      </c>
      <c r="D50" s="161">
        <f>SUM(D51:D59)</f>
        <v>25215</v>
      </c>
      <c r="E50" s="161">
        <f aca="true" t="shared" si="0" ref="E50:K50">SUM(E51:E59)</f>
        <v>128420</v>
      </c>
      <c r="F50" s="161"/>
      <c r="G50" s="169">
        <f t="shared" si="0"/>
        <v>0</v>
      </c>
      <c r="H50" s="161">
        <f t="shared" si="0"/>
        <v>37977</v>
      </c>
      <c r="I50" s="169">
        <f t="shared" si="0"/>
        <v>0</v>
      </c>
      <c r="J50" s="161">
        <f t="shared" si="0"/>
        <v>1500</v>
      </c>
      <c r="K50" s="161">
        <f t="shared" si="0"/>
        <v>100000</v>
      </c>
      <c r="L50" s="161">
        <f>(C50-K50)</f>
        <v>193112</v>
      </c>
      <c r="M50" s="161">
        <v>194324</v>
      </c>
      <c r="N50" s="118"/>
      <c r="O50" s="118"/>
      <c r="P50" s="118"/>
      <c r="Q50" s="118"/>
    </row>
    <row r="51" spans="1:17" ht="15.75">
      <c r="A51" s="163">
        <v>3231</v>
      </c>
      <c r="B51" s="164" t="s">
        <v>108</v>
      </c>
      <c r="C51" s="170">
        <v>27020</v>
      </c>
      <c r="D51" s="170">
        <v>0</v>
      </c>
      <c r="E51" s="170">
        <v>27020</v>
      </c>
      <c r="F51" s="170"/>
      <c r="G51" s="165"/>
      <c r="H51" s="165">
        <f>(C51-(D51+E51+G51))</f>
        <v>0</v>
      </c>
      <c r="I51" s="165"/>
      <c r="J51" s="165"/>
      <c r="K51" s="165"/>
      <c r="L51" s="170"/>
      <c r="M51" s="170"/>
      <c r="N51" s="118">
        <v>0</v>
      </c>
      <c r="O51" s="118">
        <v>0</v>
      </c>
      <c r="P51" s="118"/>
      <c r="Q51" s="118"/>
    </row>
    <row r="52" spans="1:17" ht="15.75">
      <c r="A52" s="163">
        <v>3232</v>
      </c>
      <c r="B52" s="164" t="s">
        <v>109</v>
      </c>
      <c r="C52" s="170">
        <v>159692</v>
      </c>
      <c r="D52" s="176">
        <v>25215</v>
      </c>
      <c r="E52" s="170">
        <v>0</v>
      </c>
      <c r="F52" s="170"/>
      <c r="G52" s="165"/>
      <c r="H52" s="165">
        <v>32977</v>
      </c>
      <c r="I52" s="165"/>
      <c r="J52" s="165">
        <v>1500</v>
      </c>
      <c r="K52" s="165">
        <v>100000</v>
      </c>
      <c r="L52" s="166"/>
      <c r="M52" s="166"/>
      <c r="N52" s="118">
        <v>0</v>
      </c>
      <c r="O52" s="118">
        <v>0</v>
      </c>
      <c r="P52" s="118"/>
      <c r="Q52" s="118"/>
    </row>
    <row r="53" spans="1:17" ht="15.75">
      <c r="A53" s="163">
        <v>3233</v>
      </c>
      <c r="B53" s="164" t="s">
        <v>110</v>
      </c>
      <c r="C53" s="170">
        <v>8000</v>
      </c>
      <c r="D53" s="170">
        <v>0</v>
      </c>
      <c r="E53" s="170">
        <v>8000</v>
      </c>
      <c r="F53" s="170"/>
      <c r="G53" s="165"/>
      <c r="H53" s="165">
        <f>(C53-(D53+E53+G53))</f>
        <v>0</v>
      </c>
      <c r="I53" s="165"/>
      <c r="J53" s="165"/>
      <c r="K53" s="165"/>
      <c r="L53" s="170"/>
      <c r="M53" s="170"/>
      <c r="N53" s="118">
        <v>0</v>
      </c>
      <c r="O53" s="118">
        <v>0</v>
      </c>
      <c r="P53" s="118"/>
      <c r="Q53" s="118"/>
    </row>
    <row r="54" spans="1:17" ht="15.75">
      <c r="A54" s="163">
        <v>3234</v>
      </c>
      <c r="B54" s="164" t="s">
        <v>24</v>
      </c>
      <c r="C54" s="170">
        <v>55000</v>
      </c>
      <c r="D54" s="170">
        <v>0</v>
      </c>
      <c r="E54" s="170">
        <v>55000</v>
      </c>
      <c r="F54" s="170"/>
      <c r="G54" s="165"/>
      <c r="H54" s="165">
        <v>0</v>
      </c>
      <c r="I54" s="165"/>
      <c r="J54" s="165"/>
      <c r="K54" s="165"/>
      <c r="L54" s="170"/>
      <c r="M54" s="170"/>
      <c r="N54" s="118">
        <v>0</v>
      </c>
      <c r="O54" s="118">
        <v>0</v>
      </c>
      <c r="P54" s="118"/>
      <c r="Q54" s="118"/>
    </row>
    <row r="55" spans="1:17" ht="15.75">
      <c r="A55" s="163">
        <v>3235</v>
      </c>
      <c r="B55" s="164" t="s">
        <v>35</v>
      </c>
      <c r="C55" s="170">
        <v>4000</v>
      </c>
      <c r="D55" s="170">
        <v>0</v>
      </c>
      <c r="E55" s="170">
        <v>4000</v>
      </c>
      <c r="F55" s="170"/>
      <c r="G55" s="165"/>
      <c r="H55" s="165">
        <f>(C55-(D55+E55+G55))</f>
        <v>0</v>
      </c>
      <c r="I55" s="165"/>
      <c r="J55" s="165"/>
      <c r="K55" s="165"/>
      <c r="L55" s="170"/>
      <c r="M55" s="170"/>
      <c r="N55" s="118">
        <v>0</v>
      </c>
      <c r="O55" s="118">
        <v>0</v>
      </c>
      <c r="P55" s="118"/>
      <c r="Q55" s="118"/>
    </row>
    <row r="56" spans="1:17" ht="15.75">
      <c r="A56" s="163">
        <v>3236</v>
      </c>
      <c r="B56" s="175" t="s">
        <v>111</v>
      </c>
      <c r="C56" s="170">
        <v>12000</v>
      </c>
      <c r="D56" s="170">
        <v>0</v>
      </c>
      <c r="E56" s="170">
        <v>12000</v>
      </c>
      <c r="F56" s="170"/>
      <c r="G56" s="165"/>
      <c r="H56" s="165">
        <f>(C56-(D56+E56+G56))</f>
        <v>0</v>
      </c>
      <c r="I56" s="165"/>
      <c r="J56" s="165"/>
      <c r="K56" s="165"/>
      <c r="L56" s="170"/>
      <c r="M56" s="170"/>
      <c r="N56" s="118">
        <v>0</v>
      </c>
      <c r="O56" s="118">
        <v>0</v>
      </c>
      <c r="P56" s="118"/>
      <c r="Q56" s="118"/>
    </row>
    <row r="57" spans="1:17" ht="15.75">
      <c r="A57" s="163">
        <v>3237</v>
      </c>
      <c r="B57" s="164" t="s">
        <v>112</v>
      </c>
      <c r="C57" s="170">
        <v>11000</v>
      </c>
      <c r="D57" s="170">
        <v>0</v>
      </c>
      <c r="E57" s="170">
        <v>11000</v>
      </c>
      <c r="F57" s="170"/>
      <c r="G57" s="165"/>
      <c r="H57" s="165">
        <v>0</v>
      </c>
      <c r="I57" s="165"/>
      <c r="J57" s="165"/>
      <c r="K57" s="165"/>
      <c r="L57" s="170"/>
      <c r="M57" s="170"/>
      <c r="N57" s="118">
        <v>0</v>
      </c>
      <c r="O57" s="118">
        <v>0</v>
      </c>
      <c r="P57" s="118"/>
      <c r="Q57" s="118"/>
    </row>
    <row r="58" spans="1:17" ht="15.75">
      <c r="A58" s="163">
        <v>3238</v>
      </c>
      <c r="B58" s="164" t="s">
        <v>25</v>
      </c>
      <c r="C58" s="170">
        <v>11400</v>
      </c>
      <c r="D58" s="170">
        <v>0</v>
      </c>
      <c r="E58" s="170">
        <v>11400</v>
      </c>
      <c r="F58" s="170"/>
      <c r="G58" s="165"/>
      <c r="H58" s="165">
        <f>(C58-(D58+E58+G58))</f>
        <v>0</v>
      </c>
      <c r="I58" s="165"/>
      <c r="J58" s="165"/>
      <c r="K58" s="165"/>
      <c r="L58" s="170"/>
      <c r="M58" s="170"/>
      <c r="N58" s="118">
        <v>0</v>
      </c>
      <c r="O58" s="118">
        <v>0</v>
      </c>
      <c r="P58" s="118"/>
      <c r="Q58" s="118"/>
    </row>
    <row r="59" spans="1:17" s="8" customFormat="1" ht="12.75" customHeight="1">
      <c r="A59" s="163">
        <v>3239</v>
      </c>
      <c r="B59" s="164" t="s">
        <v>26</v>
      </c>
      <c r="C59" s="170">
        <v>5000</v>
      </c>
      <c r="D59" s="170">
        <v>0</v>
      </c>
      <c r="E59" s="170">
        <v>0</v>
      </c>
      <c r="F59" s="170"/>
      <c r="G59" s="165"/>
      <c r="H59" s="165">
        <f>(C59-(D59+E59+G59))</f>
        <v>5000</v>
      </c>
      <c r="I59" s="165"/>
      <c r="J59" s="165"/>
      <c r="K59" s="165"/>
      <c r="L59" s="170"/>
      <c r="M59" s="170"/>
      <c r="N59" s="118">
        <v>0</v>
      </c>
      <c r="O59" s="118">
        <v>0</v>
      </c>
      <c r="P59" s="118"/>
      <c r="Q59" s="118"/>
    </row>
    <row r="60" spans="1:17" s="8" customFormat="1" ht="15.75">
      <c r="A60" s="177">
        <v>324</v>
      </c>
      <c r="B60" s="164" t="s">
        <v>113</v>
      </c>
      <c r="C60" s="170">
        <v>0</v>
      </c>
      <c r="D60" s="170">
        <v>0</v>
      </c>
      <c r="E60" s="170"/>
      <c r="F60" s="170"/>
      <c r="G60" s="165"/>
      <c r="H60" s="165"/>
      <c r="I60" s="165"/>
      <c r="J60" s="165"/>
      <c r="K60" s="165"/>
      <c r="L60" s="170"/>
      <c r="M60" s="170"/>
      <c r="N60" s="118"/>
      <c r="O60" s="118"/>
      <c r="P60" s="118"/>
      <c r="Q60" s="118"/>
    </row>
    <row r="61" spans="1:17" s="8" customFormat="1" ht="15.75">
      <c r="A61" s="160">
        <v>329</v>
      </c>
      <c r="B61" s="164"/>
      <c r="C61" s="161">
        <f>SUM(C62:C66)</f>
        <v>45117</v>
      </c>
      <c r="D61" s="170"/>
      <c r="E61" s="161">
        <f>SUM(E62:E66)</f>
        <v>18500</v>
      </c>
      <c r="F61" s="161"/>
      <c r="G61" s="165"/>
      <c r="H61" s="161">
        <f>SUM(H62:H66)</f>
        <v>26617</v>
      </c>
      <c r="I61" s="165"/>
      <c r="J61" s="165"/>
      <c r="K61" s="165"/>
      <c r="L61" s="161"/>
      <c r="M61" s="161"/>
      <c r="N61" s="118"/>
      <c r="O61" s="118"/>
      <c r="P61" s="118"/>
      <c r="Q61" s="118"/>
    </row>
    <row r="62" spans="1:17" ht="15.75">
      <c r="A62" s="163">
        <v>3292</v>
      </c>
      <c r="B62" s="164" t="s">
        <v>28</v>
      </c>
      <c r="C62" s="170">
        <v>13000</v>
      </c>
      <c r="D62" s="170">
        <v>0</v>
      </c>
      <c r="E62" s="170">
        <v>13000</v>
      </c>
      <c r="F62" s="170"/>
      <c r="G62" s="165"/>
      <c r="H62" s="165">
        <f>(C62-(D62+E62+G62))</f>
        <v>0</v>
      </c>
      <c r="I62" s="165"/>
      <c r="J62" s="165"/>
      <c r="K62" s="165"/>
      <c r="L62" s="170"/>
      <c r="M62" s="170"/>
      <c r="N62" s="118">
        <v>0</v>
      </c>
      <c r="O62" s="118">
        <v>0</v>
      </c>
      <c r="P62" s="118"/>
      <c r="Q62" s="118"/>
    </row>
    <row r="63" spans="1:17" s="8" customFormat="1" ht="15" customHeight="1">
      <c r="A63" s="163">
        <v>3293</v>
      </c>
      <c r="B63" s="164" t="s">
        <v>36</v>
      </c>
      <c r="C63" s="170">
        <v>5500</v>
      </c>
      <c r="D63" s="170">
        <v>0</v>
      </c>
      <c r="E63" s="170">
        <v>5500</v>
      </c>
      <c r="F63" s="170"/>
      <c r="G63" s="165"/>
      <c r="H63" s="165">
        <f>(C63-(D63+E63+G63))</f>
        <v>0</v>
      </c>
      <c r="I63" s="165"/>
      <c r="J63" s="165"/>
      <c r="K63" s="165"/>
      <c r="L63" s="170"/>
      <c r="M63" s="170"/>
      <c r="N63" s="118">
        <v>0</v>
      </c>
      <c r="O63" s="118">
        <v>0</v>
      </c>
      <c r="P63" s="118"/>
      <c r="Q63" s="118"/>
    </row>
    <row r="64" spans="1:17" s="8" customFormat="1" ht="12.75" customHeight="1">
      <c r="A64" s="163">
        <v>3294</v>
      </c>
      <c r="B64" s="164" t="s">
        <v>37</v>
      </c>
      <c r="C64" s="170">
        <v>12000</v>
      </c>
      <c r="D64" s="170">
        <v>0</v>
      </c>
      <c r="E64" s="170">
        <v>0</v>
      </c>
      <c r="F64" s="170"/>
      <c r="G64" s="165"/>
      <c r="H64" s="165">
        <f>(C64-(D64+E64+G64))</f>
        <v>12000</v>
      </c>
      <c r="I64" s="165"/>
      <c r="J64" s="165"/>
      <c r="K64" s="165"/>
      <c r="L64" s="170"/>
      <c r="M64" s="170"/>
      <c r="N64" s="118">
        <v>0</v>
      </c>
      <c r="O64" s="118">
        <v>0</v>
      </c>
      <c r="P64" s="118"/>
      <c r="Q64" s="118"/>
    </row>
    <row r="65" spans="1:17" ht="15.75">
      <c r="A65" s="163">
        <v>3295</v>
      </c>
      <c r="B65" s="164" t="s">
        <v>39</v>
      </c>
      <c r="C65" s="170">
        <v>4000</v>
      </c>
      <c r="D65" s="170"/>
      <c r="E65" s="170">
        <v>0</v>
      </c>
      <c r="F65" s="170"/>
      <c r="G65" s="165"/>
      <c r="H65" s="165">
        <v>4000</v>
      </c>
      <c r="I65" s="165"/>
      <c r="J65" s="165"/>
      <c r="K65" s="165"/>
      <c r="L65" s="170"/>
      <c r="M65" s="170"/>
      <c r="N65" s="118"/>
      <c r="O65" s="118"/>
      <c r="P65" s="118"/>
      <c r="Q65" s="118"/>
    </row>
    <row r="66" spans="1:17" ht="15.75">
      <c r="A66" s="163">
        <v>3299</v>
      </c>
      <c r="B66" s="175" t="s">
        <v>114</v>
      </c>
      <c r="C66" s="170">
        <v>10617</v>
      </c>
      <c r="D66" s="170">
        <v>0</v>
      </c>
      <c r="E66" s="170">
        <v>0</v>
      </c>
      <c r="F66" s="170"/>
      <c r="G66" s="165"/>
      <c r="H66" s="165">
        <v>10617</v>
      </c>
      <c r="I66" s="165"/>
      <c r="J66" s="165"/>
      <c r="K66" s="165"/>
      <c r="L66" s="170"/>
      <c r="M66" s="170"/>
      <c r="N66" s="118">
        <v>0</v>
      </c>
      <c r="O66" s="118">
        <v>0</v>
      </c>
      <c r="P66" s="118"/>
      <c r="Q66" s="118"/>
    </row>
    <row r="67" spans="1:17" ht="15.75">
      <c r="A67" s="160">
        <v>34</v>
      </c>
      <c r="B67" s="168" t="s">
        <v>115</v>
      </c>
      <c r="C67" s="161">
        <f>(C68)</f>
        <v>8000</v>
      </c>
      <c r="D67" s="161">
        <f>(D68)</f>
        <v>0</v>
      </c>
      <c r="E67" s="161">
        <f>(E68)</f>
        <v>8000</v>
      </c>
      <c r="F67" s="161"/>
      <c r="G67" s="161"/>
      <c r="H67" s="161">
        <v>0</v>
      </c>
      <c r="I67" s="161"/>
      <c r="J67" s="161">
        <v>0</v>
      </c>
      <c r="K67" s="161"/>
      <c r="L67" s="161">
        <f>(C67-K67)</f>
        <v>8000</v>
      </c>
      <c r="M67" s="161">
        <v>8000</v>
      </c>
      <c r="N67" s="162">
        <f>N68</f>
        <v>0</v>
      </c>
      <c r="O67" s="162">
        <f>O68</f>
        <v>0</v>
      </c>
      <c r="P67" s="118"/>
      <c r="Q67" s="118"/>
    </row>
    <row r="68" spans="1:17" ht="15.75">
      <c r="A68" s="163">
        <v>3431</v>
      </c>
      <c r="B68" s="164" t="s">
        <v>116</v>
      </c>
      <c r="C68" s="165">
        <v>8000</v>
      </c>
      <c r="D68" s="165">
        <v>0</v>
      </c>
      <c r="E68" s="170">
        <v>8000</v>
      </c>
      <c r="F68" s="170"/>
      <c r="G68" s="165"/>
      <c r="H68" s="165">
        <v>0</v>
      </c>
      <c r="I68" s="165"/>
      <c r="J68" s="165"/>
      <c r="K68" s="165"/>
      <c r="L68" s="165"/>
      <c r="M68" s="165"/>
      <c r="N68" s="118">
        <v>0</v>
      </c>
      <c r="O68" s="118">
        <v>0</v>
      </c>
      <c r="P68" s="118"/>
      <c r="Q68" s="118"/>
    </row>
    <row r="69" spans="1:17" ht="42.75">
      <c r="A69" s="177">
        <v>42</v>
      </c>
      <c r="B69" s="178" t="s">
        <v>117</v>
      </c>
      <c r="C69" s="179">
        <f>(C72+C71+C70)</f>
        <v>92500</v>
      </c>
      <c r="D69" s="179">
        <f>(D71+D72)</f>
        <v>0</v>
      </c>
      <c r="E69" s="179">
        <v>0</v>
      </c>
      <c r="F69" s="179"/>
      <c r="G69" s="179">
        <f>(G71+G72)</f>
        <v>0</v>
      </c>
      <c r="H69" s="179">
        <f>(H71+H72)</f>
        <v>2500</v>
      </c>
      <c r="I69" s="165"/>
      <c r="J69" s="179">
        <f>(J71+J72)</f>
        <v>0</v>
      </c>
      <c r="K69" s="179">
        <f>(K70+K71)</f>
        <v>90000</v>
      </c>
      <c r="L69" s="161">
        <f>(C69-K69)</f>
        <v>2500</v>
      </c>
      <c r="M69" s="161">
        <v>2500</v>
      </c>
      <c r="N69" s="118"/>
      <c r="O69" s="118"/>
      <c r="P69" s="118"/>
      <c r="Q69" s="118"/>
    </row>
    <row r="70" spans="1:17" ht="15.75">
      <c r="A70" s="180">
        <v>4221</v>
      </c>
      <c r="B70" s="178" t="s">
        <v>118</v>
      </c>
      <c r="C70" s="181">
        <v>15000</v>
      </c>
      <c r="D70" s="179"/>
      <c r="E70" s="179"/>
      <c r="F70" s="179"/>
      <c r="G70" s="179"/>
      <c r="H70" s="179"/>
      <c r="I70" s="165"/>
      <c r="J70" s="179"/>
      <c r="K70" s="181">
        <v>15000</v>
      </c>
      <c r="L70" s="161"/>
      <c r="M70" s="161"/>
      <c r="N70" s="118"/>
      <c r="O70" s="118"/>
      <c r="P70" s="118"/>
      <c r="Q70" s="118"/>
    </row>
    <row r="71" spans="1:17" ht="15.75">
      <c r="A71" s="163">
        <v>4227</v>
      </c>
      <c r="B71" s="164" t="s">
        <v>119</v>
      </c>
      <c r="C71" s="165">
        <v>75000</v>
      </c>
      <c r="D71" s="170"/>
      <c r="E71" s="170"/>
      <c r="F71" s="170"/>
      <c r="G71" s="165">
        <v>0</v>
      </c>
      <c r="H71" s="165">
        <v>0</v>
      </c>
      <c r="I71" s="165"/>
      <c r="J71" s="165">
        <v>0</v>
      </c>
      <c r="K71" s="165">
        <v>75000</v>
      </c>
      <c r="L71" s="165"/>
      <c r="M71" s="165"/>
      <c r="N71" s="118"/>
      <c r="O71" s="118"/>
      <c r="P71" s="118"/>
      <c r="Q71" s="118"/>
    </row>
    <row r="72" spans="1:17" ht="15.75">
      <c r="A72" s="163">
        <v>4241</v>
      </c>
      <c r="B72" s="164" t="s">
        <v>120</v>
      </c>
      <c r="C72" s="165">
        <v>2500</v>
      </c>
      <c r="D72" s="170"/>
      <c r="E72" s="170"/>
      <c r="F72" s="170"/>
      <c r="G72" s="165"/>
      <c r="H72" s="165">
        <v>2500</v>
      </c>
      <c r="I72" s="165"/>
      <c r="J72" s="165"/>
      <c r="K72" s="165"/>
      <c r="L72" s="165"/>
      <c r="M72" s="165"/>
      <c r="N72" s="118"/>
      <c r="O72" s="118"/>
      <c r="P72" s="118"/>
      <c r="Q72" s="118"/>
    </row>
    <row r="73" spans="1:17" ht="15.75">
      <c r="A73" s="182">
        <v>32</v>
      </c>
      <c r="B73" s="183" t="s">
        <v>121</v>
      </c>
      <c r="C73" s="179">
        <v>1974</v>
      </c>
      <c r="D73" s="170"/>
      <c r="E73" s="170"/>
      <c r="F73" s="170"/>
      <c r="G73" s="165"/>
      <c r="H73" s="165"/>
      <c r="I73" s="165"/>
      <c r="J73" s="165"/>
      <c r="K73" s="165"/>
      <c r="L73" s="198">
        <v>1974</v>
      </c>
      <c r="M73" s="179">
        <v>1974</v>
      </c>
      <c r="N73" s="118"/>
      <c r="O73" s="118"/>
      <c r="P73" s="118"/>
      <c r="Q73" s="118"/>
    </row>
    <row r="74" spans="1:17" ht="15.75">
      <c r="A74" s="163">
        <v>3222</v>
      </c>
      <c r="B74" s="164" t="s">
        <v>122</v>
      </c>
      <c r="C74" s="165">
        <v>1974</v>
      </c>
      <c r="D74" s="170"/>
      <c r="E74" s="170"/>
      <c r="F74" s="170">
        <v>1974</v>
      </c>
      <c r="G74" s="165"/>
      <c r="H74" s="165"/>
      <c r="I74" s="165"/>
      <c r="J74" s="165"/>
      <c r="K74" s="165"/>
      <c r="L74" s="166"/>
      <c r="M74" s="165"/>
      <c r="N74" s="118"/>
      <c r="O74" s="118"/>
      <c r="P74" s="118"/>
      <c r="Q74" s="118"/>
    </row>
    <row r="75" spans="1:17" ht="15.75">
      <c r="A75" s="163"/>
      <c r="B75" s="164"/>
      <c r="C75" s="165">
        <f>SUM(C73+C69+C67+C61+C50+C43+C38)</f>
        <v>1152522</v>
      </c>
      <c r="D75" s="170"/>
      <c r="E75" s="170"/>
      <c r="F75" s="170"/>
      <c r="G75" s="165"/>
      <c r="H75" s="165"/>
      <c r="I75" s="165"/>
      <c r="J75" s="165"/>
      <c r="K75" s="165"/>
      <c r="L75" s="166"/>
      <c r="M75" s="165"/>
      <c r="N75" s="118"/>
      <c r="O75" s="118"/>
      <c r="P75" s="118"/>
      <c r="Q75" s="118"/>
    </row>
    <row r="76" spans="1:17" ht="15.75">
      <c r="A76" s="163"/>
      <c r="B76" s="184" t="s">
        <v>123</v>
      </c>
      <c r="C76" s="161">
        <f>C73+C69+C67+C31+C37</f>
        <v>2580423.793580152</v>
      </c>
      <c r="D76" s="161">
        <f>D69+D67+D31+D37</f>
        <v>159748</v>
      </c>
      <c r="E76" s="161">
        <f>E69+E67+E37</f>
        <v>333900</v>
      </c>
      <c r="F76" s="161">
        <v>1974</v>
      </c>
      <c r="G76" s="161">
        <f>G69+G67+G31+G43</f>
        <v>20000</v>
      </c>
      <c r="H76" s="161">
        <f>H69+H67+H31+H37</f>
        <v>195300</v>
      </c>
      <c r="I76" s="161">
        <v>138600</v>
      </c>
      <c r="J76" s="161">
        <f>J69+J67+J31+J37</f>
        <v>3000</v>
      </c>
      <c r="K76" s="161">
        <f>K69+K67+K31+K37</f>
        <v>300000</v>
      </c>
      <c r="L76" s="161">
        <f>L69+L67+L31+L37+L73</f>
        <v>2295206.3025480527</v>
      </c>
      <c r="M76" s="161">
        <f>M69+M67+M31+M37+M73</f>
        <v>2293166.224060793</v>
      </c>
      <c r="N76" s="185">
        <f>N31+N37+N67</f>
        <v>0</v>
      </c>
      <c r="O76" s="185">
        <f>O31+O37+O67</f>
        <v>0</v>
      </c>
      <c r="P76" s="118">
        <f>(L76-L31)</f>
        <v>852522</v>
      </c>
      <c r="Q76" s="118">
        <f>(M76-M31)</f>
        <v>852522</v>
      </c>
    </row>
    <row r="77" spans="1:17" ht="15.75">
      <c r="A77" s="186" t="s">
        <v>124</v>
      </c>
      <c r="B77" s="187"/>
      <c r="C77" s="188"/>
      <c r="D77" s="189"/>
      <c r="E77" s="189"/>
      <c r="F77" s="189"/>
      <c r="G77" s="190"/>
      <c r="H77" s="190"/>
      <c r="I77" s="190"/>
      <c r="J77" s="190"/>
      <c r="K77" s="190"/>
      <c r="L77" s="191"/>
      <c r="M77" s="190"/>
      <c r="N77" s="118"/>
      <c r="O77" s="118"/>
      <c r="P77" s="118"/>
      <c r="Q77" s="118"/>
    </row>
  </sheetData>
  <sheetProtection/>
  <mergeCells count="12">
    <mergeCell ref="I29:I30"/>
    <mergeCell ref="J29:J30"/>
    <mergeCell ref="K29:K30"/>
    <mergeCell ref="L29:L30"/>
    <mergeCell ref="M29:M30"/>
    <mergeCell ref="I3:L3"/>
    <mergeCell ref="A27:C27"/>
    <mergeCell ref="A28:B28"/>
    <mergeCell ref="C28:D28"/>
    <mergeCell ref="D29:E29"/>
    <mergeCell ref="G29:G30"/>
    <mergeCell ref="H29:H30"/>
  </mergeCells>
  <printOptions horizontalCentered="1"/>
  <pageMargins left="0" right="0" top="0" bottom="0" header="0" footer="0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L26"/>
    </sheetView>
  </sheetViews>
  <sheetFormatPr defaultColWidth="9.140625" defaultRowHeight="12.75"/>
  <cols>
    <col min="1" max="1" width="6.00390625" style="0" customWidth="1"/>
    <col min="2" max="2" width="26.00390625" style="0" customWidth="1"/>
    <col min="3" max="3" width="12.8515625" style="0" customWidth="1"/>
    <col min="4" max="4" width="11.28125" style="0" customWidth="1"/>
    <col min="5" max="5" width="9.7109375" style="0" customWidth="1"/>
    <col min="6" max="7" width="11.28125" style="0" customWidth="1"/>
    <col min="8" max="8" width="12.28125" style="0" customWidth="1"/>
    <col min="9" max="9" width="9.8515625" style="0" customWidth="1"/>
    <col min="10" max="10" width="11.28125" style="0" customWidth="1"/>
    <col min="11" max="11" width="12.7109375" style="0" customWidth="1"/>
    <col min="12" max="12" width="12.00390625" style="0" customWidth="1"/>
  </cols>
  <sheetData>
    <row r="1" spans="1:12" ht="18">
      <c r="A1" s="249" t="s">
        <v>125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90">
      <c r="A2" s="200" t="s">
        <v>126</v>
      </c>
      <c r="B2" s="200" t="s">
        <v>127</v>
      </c>
      <c r="C2" s="199" t="s">
        <v>150</v>
      </c>
      <c r="D2" s="200" t="s">
        <v>12</v>
      </c>
      <c r="E2" s="200" t="s">
        <v>13</v>
      </c>
      <c r="F2" s="200" t="s">
        <v>14</v>
      </c>
      <c r="G2" s="200" t="s">
        <v>151</v>
      </c>
      <c r="H2" s="200" t="s">
        <v>15</v>
      </c>
      <c r="I2" s="200" t="s">
        <v>128</v>
      </c>
      <c r="J2" s="200" t="s">
        <v>129</v>
      </c>
      <c r="K2" s="199" t="s">
        <v>130</v>
      </c>
      <c r="L2" s="199" t="s">
        <v>152</v>
      </c>
    </row>
    <row r="3" spans="1:12" ht="12.75">
      <c r="A3" s="201"/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ht="12.75" customHeight="1">
      <c r="A4" s="201" t="s">
        <v>49</v>
      </c>
      <c r="B4" s="204" t="s">
        <v>131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ht="12.75" customHeight="1">
      <c r="A5" s="201"/>
      <c r="B5" s="206" t="s">
        <v>63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ht="12.75" customHeight="1">
      <c r="A6" s="201"/>
      <c r="B6" s="206" t="s">
        <v>132</v>
      </c>
      <c r="C6" s="207"/>
      <c r="D6" s="205"/>
      <c r="E6" s="205"/>
      <c r="F6" s="205"/>
      <c r="G6" s="205"/>
      <c r="H6" s="205"/>
      <c r="I6" s="205"/>
      <c r="J6" s="205"/>
      <c r="K6" s="205"/>
      <c r="L6" s="205"/>
    </row>
    <row r="7" spans="1:12" ht="12.75" customHeight="1">
      <c r="A7" s="208" t="s">
        <v>133</v>
      </c>
      <c r="B7" s="206" t="s">
        <v>134</v>
      </c>
      <c r="C7" s="207"/>
      <c r="D7" s="205"/>
      <c r="E7" s="205"/>
      <c r="F7" s="205"/>
      <c r="G7" s="205"/>
      <c r="H7" s="205"/>
      <c r="I7" s="205"/>
      <c r="J7" s="205"/>
      <c r="K7" s="205"/>
      <c r="L7" s="205"/>
    </row>
    <row r="8" spans="1:12" ht="12.75" customHeight="1">
      <c r="A8" s="201">
        <v>3</v>
      </c>
      <c r="B8" s="206" t="s">
        <v>135</v>
      </c>
      <c r="C8" s="207"/>
      <c r="D8" s="205"/>
      <c r="E8" s="205"/>
      <c r="F8" s="205" t="s">
        <v>49</v>
      </c>
      <c r="G8" s="205"/>
      <c r="H8" s="205"/>
      <c r="I8" s="205"/>
      <c r="J8" s="205"/>
      <c r="K8" s="205"/>
      <c r="L8" s="205"/>
    </row>
    <row r="9" spans="1:12" ht="12.75" customHeight="1">
      <c r="A9" s="201">
        <v>31</v>
      </c>
      <c r="B9" s="206" t="s">
        <v>136</v>
      </c>
      <c r="C9" s="207">
        <f>SUM(C10:C12)</f>
        <v>1427902</v>
      </c>
      <c r="D9" s="207"/>
      <c r="E9" s="207"/>
      <c r="F9" s="207"/>
      <c r="G9" s="207"/>
      <c r="H9" s="207">
        <f>SUM(H10:H12)</f>
        <v>1427902</v>
      </c>
      <c r="I9" s="207"/>
      <c r="J9" s="207"/>
      <c r="K9" s="207">
        <v>1442684</v>
      </c>
      <c r="L9" s="207">
        <v>1440644</v>
      </c>
    </row>
    <row r="10" spans="1:12" ht="12.75" customHeight="1">
      <c r="A10" s="209">
        <v>311</v>
      </c>
      <c r="B10" s="202" t="s">
        <v>137</v>
      </c>
      <c r="C10" s="210">
        <v>1174490</v>
      </c>
      <c r="D10" s="210"/>
      <c r="E10" s="210"/>
      <c r="F10" s="210"/>
      <c r="G10" s="210"/>
      <c r="H10" s="210">
        <v>1174490</v>
      </c>
      <c r="I10" s="210"/>
      <c r="J10" s="210"/>
      <c r="K10" s="210"/>
      <c r="L10" s="210"/>
    </row>
    <row r="11" spans="1:12" ht="12.75" customHeight="1">
      <c r="A11" s="209">
        <v>312</v>
      </c>
      <c r="B11" s="202" t="s">
        <v>38</v>
      </c>
      <c r="C11" s="210">
        <v>51400</v>
      </c>
      <c r="D11" s="210"/>
      <c r="E11" s="210"/>
      <c r="F11" s="210"/>
      <c r="G11" s="210"/>
      <c r="H11" s="210">
        <v>51400</v>
      </c>
      <c r="I11" s="210"/>
      <c r="J11" s="210"/>
      <c r="K11" s="210"/>
      <c r="L11" s="210"/>
    </row>
    <row r="12" spans="1:12" ht="12.75" customHeight="1">
      <c r="A12" s="209">
        <v>313</v>
      </c>
      <c r="B12" s="202" t="s">
        <v>138</v>
      </c>
      <c r="C12" s="210">
        <v>202012</v>
      </c>
      <c r="D12" s="210"/>
      <c r="E12" s="210"/>
      <c r="F12" s="210"/>
      <c r="G12" s="210"/>
      <c r="H12" s="210">
        <v>202012</v>
      </c>
      <c r="I12" s="210"/>
      <c r="J12" s="210"/>
      <c r="K12" s="210"/>
      <c r="L12" s="210"/>
    </row>
    <row r="13" spans="1:12" ht="12.75" customHeight="1">
      <c r="A13" s="201">
        <v>32</v>
      </c>
      <c r="B13" s="206" t="s">
        <v>17</v>
      </c>
      <c r="C13" s="207">
        <f>SUM(C14:C17)</f>
        <v>1050048</v>
      </c>
      <c r="D13" s="207">
        <f>SUM(D14:D17)</f>
        <v>485648</v>
      </c>
      <c r="E13" s="207">
        <f>SUM(E14:E17)</f>
        <v>20000</v>
      </c>
      <c r="F13" s="207">
        <f>SUM(F14:F17)</f>
        <v>192800</v>
      </c>
      <c r="G13" s="207">
        <v>138600</v>
      </c>
      <c r="H13" s="207"/>
      <c r="I13" s="207">
        <f>SUM(I14:I17)</f>
        <v>3000</v>
      </c>
      <c r="J13" s="207">
        <f>SUM(J14:J17)</f>
        <v>210000</v>
      </c>
      <c r="K13" s="207">
        <v>840048</v>
      </c>
      <c r="L13" s="207">
        <v>840048</v>
      </c>
    </row>
    <row r="14" spans="1:12" ht="12.75" customHeight="1">
      <c r="A14" s="209">
        <v>321</v>
      </c>
      <c r="B14" s="202" t="s">
        <v>139</v>
      </c>
      <c r="C14" s="210">
        <v>74100</v>
      </c>
      <c r="D14" s="210">
        <v>72500</v>
      </c>
      <c r="E14" s="210"/>
      <c r="F14" s="210">
        <v>1600</v>
      </c>
      <c r="G14" s="210"/>
      <c r="H14" s="210"/>
      <c r="I14" s="210"/>
      <c r="J14" s="210"/>
      <c r="K14" s="210"/>
      <c r="L14" s="210"/>
    </row>
    <row r="15" spans="1:12" ht="12.75" customHeight="1">
      <c r="A15" s="209">
        <v>322</v>
      </c>
      <c r="B15" s="202" t="s">
        <v>140</v>
      </c>
      <c r="C15" s="210">
        <v>637719</v>
      </c>
      <c r="D15" s="210">
        <v>241013</v>
      </c>
      <c r="E15" s="210">
        <v>20000</v>
      </c>
      <c r="F15" s="210">
        <v>126606</v>
      </c>
      <c r="G15" s="210">
        <v>138600</v>
      </c>
      <c r="H15" s="210"/>
      <c r="I15" s="210">
        <v>1500</v>
      </c>
      <c r="J15" s="210">
        <v>110000</v>
      </c>
      <c r="K15" s="210"/>
      <c r="L15" s="210"/>
    </row>
    <row r="16" spans="1:12" ht="12.75" customHeight="1">
      <c r="A16" s="209">
        <v>323</v>
      </c>
      <c r="B16" s="202" t="s">
        <v>141</v>
      </c>
      <c r="C16" s="210">
        <v>293112</v>
      </c>
      <c r="D16" s="210">
        <v>153635</v>
      </c>
      <c r="E16" s="210"/>
      <c r="F16" s="210">
        <v>37977</v>
      </c>
      <c r="G16" s="210"/>
      <c r="H16" s="210"/>
      <c r="I16" s="210">
        <v>1500</v>
      </c>
      <c r="J16" s="210">
        <v>100000</v>
      </c>
      <c r="K16" s="210"/>
      <c r="L16" s="210"/>
    </row>
    <row r="17" spans="1:12" ht="12.75" customHeight="1">
      <c r="A17" s="209">
        <v>329</v>
      </c>
      <c r="B17" s="202" t="s">
        <v>142</v>
      </c>
      <c r="C17" s="210">
        <v>45117</v>
      </c>
      <c r="D17" s="210">
        <v>18500</v>
      </c>
      <c r="E17" s="210"/>
      <c r="F17" s="210">
        <v>26617</v>
      </c>
      <c r="G17" s="210"/>
      <c r="H17" s="210"/>
      <c r="I17" s="210"/>
      <c r="J17" s="210"/>
      <c r="K17" s="210"/>
      <c r="L17" s="210"/>
    </row>
    <row r="18" spans="1:12" ht="12.75" customHeight="1">
      <c r="A18" s="201">
        <v>34</v>
      </c>
      <c r="B18" s="206" t="s">
        <v>143</v>
      </c>
      <c r="C18" s="207">
        <v>8000</v>
      </c>
      <c r="D18" s="207">
        <v>8000</v>
      </c>
      <c r="E18" s="207"/>
      <c r="F18" s="207"/>
      <c r="G18" s="207"/>
      <c r="H18" s="207"/>
      <c r="I18" s="207"/>
      <c r="J18" s="207"/>
      <c r="K18" s="207">
        <v>8000</v>
      </c>
      <c r="L18" s="207">
        <v>8000</v>
      </c>
    </row>
    <row r="19" spans="1:12" ht="12.75" customHeight="1">
      <c r="A19" s="209">
        <v>343</v>
      </c>
      <c r="B19" s="202" t="s">
        <v>144</v>
      </c>
      <c r="C19" s="210">
        <v>8000</v>
      </c>
      <c r="D19" s="210"/>
      <c r="E19" s="210"/>
      <c r="F19" s="210"/>
      <c r="G19" s="210"/>
      <c r="H19" s="210"/>
      <c r="I19" s="210"/>
      <c r="J19" s="210"/>
      <c r="K19" s="210"/>
      <c r="L19" s="210"/>
    </row>
    <row r="20" spans="1:12" ht="12.75" customHeight="1">
      <c r="A20" s="201">
        <v>4</v>
      </c>
      <c r="B20" s="206" t="s">
        <v>145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</row>
    <row r="21" spans="1:12" ht="12.75" customHeight="1">
      <c r="A21" s="201">
        <v>42</v>
      </c>
      <c r="B21" s="206" t="s">
        <v>146</v>
      </c>
      <c r="C21" s="207">
        <v>92500</v>
      </c>
      <c r="D21" s="207"/>
      <c r="E21" s="207"/>
      <c r="F21" s="207">
        <v>2500</v>
      </c>
      <c r="G21" s="207"/>
      <c r="H21" s="207"/>
      <c r="I21" s="207"/>
      <c r="J21" s="207">
        <v>90000</v>
      </c>
      <c r="K21" s="207">
        <v>2500</v>
      </c>
      <c r="L21" s="207">
        <v>2500</v>
      </c>
    </row>
    <row r="22" spans="1:12" ht="12.75" customHeight="1">
      <c r="A22" s="209">
        <v>422</v>
      </c>
      <c r="B22" s="202" t="s">
        <v>147</v>
      </c>
      <c r="C22" s="210">
        <v>90000</v>
      </c>
      <c r="D22" s="210"/>
      <c r="E22" s="210"/>
      <c r="F22" s="210"/>
      <c r="G22" s="210"/>
      <c r="H22" s="210"/>
      <c r="I22" s="210"/>
      <c r="J22" s="210">
        <v>90000</v>
      </c>
      <c r="K22" s="210"/>
      <c r="L22" s="210"/>
    </row>
    <row r="23" spans="1:12" ht="12.75" customHeight="1">
      <c r="A23" s="209">
        <v>424</v>
      </c>
      <c r="B23" s="202" t="s">
        <v>148</v>
      </c>
      <c r="C23" s="210">
        <v>2500</v>
      </c>
      <c r="D23" s="210"/>
      <c r="E23" s="210"/>
      <c r="F23" s="210">
        <v>2500</v>
      </c>
      <c r="G23" s="210"/>
      <c r="H23" s="210"/>
      <c r="I23" s="210"/>
      <c r="J23" s="210"/>
      <c r="K23" s="210"/>
      <c r="L23" s="210"/>
    </row>
    <row r="24" spans="1:12" ht="12.75" customHeight="1">
      <c r="A24" s="201">
        <v>32</v>
      </c>
      <c r="B24" s="211" t="s">
        <v>121</v>
      </c>
      <c r="C24" s="207">
        <v>1974</v>
      </c>
      <c r="D24" s="210"/>
      <c r="E24" s="210"/>
      <c r="F24" s="210"/>
      <c r="G24" s="210"/>
      <c r="H24" s="210"/>
      <c r="I24" s="210"/>
      <c r="J24" s="210"/>
      <c r="K24" s="207">
        <v>1974</v>
      </c>
      <c r="L24" s="207">
        <v>1974</v>
      </c>
    </row>
    <row r="25" spans="1:12" ht="12.75" customHeight="1">
      <c r="A25" s="209">
        <v>3222</v>
      </c>
      <c r="B25" s="212" t="s">
        <v>149</v>
      </c>
      <c r="C25" s="210">
        <v>1974</v>
      </c>
      <c r="D25" s="210"/>
      <c r="E25" s="210"/>
      <c r="F25" s="210"/>
      <c r="G25" s="210"/>
      <c r="H25" s="210"/>
      <c r="I25" s="210"/>
      <c r="J25" s="210"/>
      <c r="K25" s="210"/>
      <c r="L25" s="210"/>
    </row>
    <row r="26" spans="1:12" ht="12.75" customHeight="1">
      <c r="A26" s="209"/>
      <c r="B26" s="206" t="s">
        <v>123</v>
      </c>
      <c r="C26" s="207">
        <f>SUM(C21+C18+C13+C9+C24)</f>
        <v>2580424</v>
      </c>
      <c r="D26" s="207">
        <f>SUM(D21+D18+D13+D9)</f>
        <v>493648</v>
      </c>
      <c r="E26" s="207">
        <f>SUM(E21+E18+E13+E9)</f>
        <v>20000</v>
      </c>
      <c r="F26" s="207">
        <f>SUM(F21+F18+F13+F9)</f>
        <v>195300</v>
      </c>
      <c r="G26" s="207">
        <f>SUM(G15:G25)</f>
        <v>138600</v>
      </c>
      <c r="H26" s="207">
        <f>SUM(H21+H18+H13+H9)</f>
        <v>1427902</v>
      </c>
      <c r="I26" s="207">
        <f>SUM(I21+I18+I13+I9)</f>
        <v>3000</v>
      </c>
      <c r="J26" s="207">
        <f>SUM(J21+J18+J13+J9)</f>
        <v>300000</v>
      </c>
      <c r="K26" s="207">
        <f>SUM(K21+K18+K13+K9+K24)</f>
        <v>2295206</v>
      </c>
      <c r="L26" s="207">
        <f>SUM(L21+L18+L13+L9+L24)</f>
        <v>2293166</v>
      </c>
    </row>
  </sheetData>
  <sheetProtection/>
  <mergeCells count="1">
    <mergeCell ref="A1:L1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Ana</cp:lastModifiedBy>
  <cp:lastPrinted>2018-12-28T08:58:01Z</cp:lastPrinted>
  <dcterms:created xsi:type="dcterms:W3CDTF">2013-09-11T11:00:21Z</dcterms:created>
  <dcterms:modified xsi:type="dcterms:W3CDTF">2018-12-28T09:18:47Z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