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DIO'!$A$2:$K$26</definedName>
  </definedNames>
  <calcPr fullCalcOnLoad="1"/>
</workbook>
</file>

<file path=xl/sharedStrings.xml><?xml version="1.0" encoding="utf-8"?>
<sst xmlns="http://schemas.openxmlformats.org/spreadsheetml/2006/main" count="190" uniqueCount="118">
  <si>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</si>
  <si>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</si>
  <si>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</si>
  <si>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</si>
  <si>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</si>
  <si>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</si>
  <si>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</si>
  <si>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</si>
  <si>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</si>
  <si>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</si>
  <si>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</si>
  <si>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</si>
  <si>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</si>
  <si>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</si>
  <si>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</si>
  <si>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</si>
  <si>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</si>
  <si>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</si>
  <si>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</si>
  <si>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</si>
  <si>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</si>
  <si>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</si>
  <si>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</si>
  <si>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</si>
  <si>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</si>
  <si>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</si>
  <si>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</si>
  <si>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</si>
  <si>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</si>
  <si>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</si>
  <si>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</si>
  <si>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</si>
  <si>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</si>
  <si>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</si>
  <si>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</si>
  <si>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</si>
  <si>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</si>
  <si>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</si>
  <si>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</si>
  <si>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</si>
  <si>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</si>
  <si>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 Prih za plaće MZOŠ</t>
  </si>
  <si>
    <t>671 Prihodi iz  nadl. pror SMŽ</t>
  </si>
  <si>
    <t>661 Najam</t>
  </si>
  <si>
    <t>922 Prenes.višak</t>
  </si>
  <si>
    <t>Program SREDNJE  ŠKOLSTVO</t>
  </si>
  <si>
    <t>Naziv aktivnosti ODGOJNO-OBRAZOVNI RAD, SMJEŠTAJ I PREHRANA UČENIKA  SREDNJIH ŠKOLA</t>
  </si>
  <si>
    <t>SVEUKUPNO</t>
  </si>
  <si>
    <t>UČENIČKI DOM-KUTINA</t>
  </si>
  <si>
    <t>Proračunski  korisnik</t>
  </si>
  <si>
    <t>641 Prihod od kamata</t>
  </si>
  <si>
    <t>Preneseni višak prihoda iz ranijih godina</t>
  </si>
  <si>
    <t>Pomoći PK</t>
  </si>
  <si>
    <r>
      <t xml:space="preserve">671- </t>
    </r>
    <r>
      <rPr>
        <sz val="9"/>
        <rFont val="Arial"/>
        <family val="2"/>
      </rPr>
      <t>školska shema</t>
    </r>
  </si>
  <si>
    <t>2022.</t>
  </si>
  <si>
    <t>671 Prih iz  nadl. pror SMŽ</t>
  </si>
  <si>
    <t>PROJEKCIJA PLANA ZA 2024.</t>
  </si>
  <si>
    <t>Dodatna ulaganja na postrojenjima i opremi</t>
  </si>
  <si>
    <t>Rashodi za dodatna ulaganja na nefinancijskoj imovini</t>
  </si>
  <si>
    <t>Dodatna ulaganja na građ. objektima</t>
  </si>
  <si>
    <t>Ukupno prihodi i primici za 2022.</t>
  </si>
  <si>
    <t>Ukupno prihodi i primici za 2023.</t>
  </si>
  <si>
    <t>2023.</t>
  </si>
  <si>
    <t>Ukupno prihodi i primici za 2024.</t>
  </si>
  <si>
    <t>2024.</t>
  </si>
  <si>
    <t>Prihodi s naslova osiguranja, refundacije štete i totalne štete</t>
  </si>
  <si>
    <t>Prijedlog plana 
za 2022.</t>
  </si>
  <si>
    <t>Projekcija plana
za 2023.</t>
  </si>
  <si>
    <t>Projekcija plana 
za 2024.</t>
  </si>
  <si>
    <t>Predsjednica Domskog odbora:</t>
  </si>
  <si>
    <t>Džemila Lukač</t>
  </si>
  <si>
    <t>Vesna Vuković, prof.</t>
  </si>
  <si>
    <t>Ravnateljica Učeničkog doma -Kutina</t>
  </si>
  <si>
    <t>I IZMJENE I DOPUNE FINANCIJSKOG PLANA UČENIČKOG DOMA - KUTINA ZA 2022. I                                                                                                                                                PROJEKCIJA PLANA ZA  2023. I 2024. GODINU</t>
  </si>
  <si>
    <t>I IZMJENE I DOPUNE PLANA PRIHODA I PRIMITAKA ZA 2022. S PROJEKCIJAMA ZA 2023. I 2024. G.</t>
  </si>
  <si>
    <t>Prijedlog plana EU
za 2022.</t>
  </si>
  <si>
    <t>2022. KN</t>
  </si>
  <si>
    <t>2023 EU
za 2022.</t>
  </si>
  <si>
    <t>2024 EU
za 2024.</t>
  </si>
  <si>
    <t>Opći prihodi i primici EU</t>
  </si>
  <si>
    <t>Vlastiti prihodi EU</t>
  </si>
  <si>
    <t>Pomoći EU</t>
  </si>
  <si>
    <t>Pomoći PK EU</t>
  </si>
  <si>
    <t>Opći prihodi i primici KN</t>
  </si>
  <si>
    <t>Vlastiti prihodi KN</t>
  </si>
  <si>
    <t>Pomoći KN</t>
  </si>
  <si>
    <t>Pomoći PK KN</t>
  </si>
  <si>
    <t>Prihodi s naslova osiguranja, refundacije štete i totalne štete KN</t>
  </si>
  <si>
    <t>Prihodi s naslova osiguranja, refundacije štete i totalne štete EU</t>
  </si>
  <si>
    <t>Preneseni višak prihoda iz ranijih godina EU</t>
  </si>
  <si>
    <t>Kapitani projekt KN</t>
  </si>
  <si>
    <t>Kapitani projekt EU</t>
  </si>
  <si>
    <t>KN</t>
  </si>
  <si>
    <t>EU</t>
  </si>
  <si>
    <t>652 Prihodi s naslova osiguranja, refundacije štete i totalne štete</t>
  </si>
  <si>
    <t>652 MPrihodi s naslova osiguranja, refundacije štete i totalne štete</t>
  </si>
  <si>
    <t>Kapitalni projekt KN</t>
  </si>
  <si>
    <t>Kapitalni projekt EU</t>
  </si>
  <si>
    <t>Opći prihodi i primici-dec KN</t>
  </si>
  <si>
    <t>Opći prihodi i primici-dec EU</t>
  </si>
  <si>
    <t>Opći prihodi i primici 100% SMŽ KN</t>
  </si>
  <si>
    <t>Opći prihodi i primici 100% SMŽ EU</t>
  </si>
  <si>
    <t>Pomoći PK Školska shema EU</t>
  </si>
  <si>
    <t>Pomoći PK Školska shema KN</t>
  </si>
  <si>
    <t>PROJEKCIJA PLANA ZA 2024. EU</t>
  </si>
  <si>
    <t>PROJEKCIJA PLANA ZA 2023. KN</t>
  </si>
  <si>
    <t>PROJEKCIJA PLANA ZA 2023. EU</t>
  </si>
  <si>
    <t>Preneseni višak prihoda KN</t>
  </si>
  <si>
    <t>Preneseni višak prihoda EU</t>
  </si>
  <si>
    <t>I IZMJENE I DOPUNE  PLANA ZA 2022. EU</t>
  </si>
  <si>
    <t>I IZMJENE I DOPUNE  PLANA ZA 2022. KN</t>
  </si>
  <si>
    <t>u Kutini, 05.10.2022.</t>
  </si>
  <si>
    <t>______________________________</t>
  </si>
  <si>
    <t>Džemila Lukač, prof.</t>
  </si>
  <si>
    <t>Prihodi od nefin imovine i nadoknade šteta s osnova osig KN</t>
  </si>
  <si>
    <t>Prihodi od nefin imovine i nadoknade šteta s osnova osig EU</t>
  </si>
  <si>
    <t xml:space="preserve">U Kutini, 05.10.2022. </t>
  </si>
  <si>
    <t>I IZMJENE I DOPUNE PLAN RASHODA I IZDATAKA ZA 2022. G S PROJEKCIJAMA ZA 2023. I 2024. G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</si>
</sst>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5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wrapText="1"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3" fontId="34" fillId="0" borderId="21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2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3" fontId="34" fillId="7" borderId="21" xfId="0" applyNumberFormat="1" applyFont="1" applyFill="1" applyBorder="1" applyAlignment="1">
      <alignment horizontal="right"/>
    </xf>
    <xf numFmtId="3" fontId="34" fillId="7" borderId="21" xfId="0" applyNumberFormat="1" applyFont="1" applyFill="1" applyBorder="1" applyAlignment="1" applyProtection="1">
      <alignment horizontal="right" wrapText="1"/>
      <protection/>
    </xf>
    <xf numFmtId="3" fontId="34" fillId="0" borderId="21" xfId="0" applyNumberFormat="1" applyFont="1" applyFill="1" applyBorder="1" applyAlignment="1">
      <alignment horizontal="right"/>
    </xf>
    <xf numFmtId="3" fontId="34" fillId="50" borderId="21" xfId="0" applyNumberFormat="1" applyFont="1" applyFill="1" applyBorder="1" applyAlignment="1" applyProtection="1">
      <alignment horizontal="right" wrapText="1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7" fillId="0" borderId="0" xfId="0" applyNumberFormat="1" applyFont="1" applyFill="1" applyBorder="1" applyAlignment="1" applyProtection="1">
      <alignment/>
      <protection/>
    </xf>
    <xf numFmtId="0" fontId="28" fillId="0" borderId="21" xfId="0" applyNumberFormat="1" applyFont="1" applyFill="1" applyBorder="1" applyAlignment="1" applyProtection="1">
      <alignment horizontal="left" wrapText="1"/>
      <protection/>
    </xf>
    <xf numFmtId="0" fontId="35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37" fillId="7" borderId="21" xfId="0" applyFont="1" applyFill="1" applyBorder="1" applyAlignment="1">
      <alignment horizontal="left"/>
    </xf>
    <xf numFmtId="3" fontId="34" fillId="50" borderId="21" xfId="0" applyNumberFormat="1" applyFont="1" applyFill="1" applyBorder="1" applyAlignment="1" quotePrefix="1">
      <alignment horizontal="right"/>
    </xf>
    <xf numFmtId="3" fontId="34" fillId="7" borderId="21" xfId="0" applyNumberFormat="1" applyFont="1" applyFill="1" applyBorder="1" applyAlignment="1" quotePrefix="1">
      <alignment horizontal="right"/>
    </xf>
    <xf numFmtId="0" fontId="28" fillId="0" borderId="21" xfId="0" applyNumberFormat="1" applyFont="1" applyFill="1" applyBorder="1" applyAlignment="1" applyProtection="1" quotePrefix="1">
      <alignment horizontal="left" wrapText="1"/>
      <protection/>
    </xf>
    <xf numFmtId="0" fontId="35" fillId="0" borderId="21" xfId="0" applyNumberFormat="1" applyFont="1" applyFill="1" applyBorder="1" applyAlignment="1" applyProtection="1">
      <alignment/>
      <protection/>
    </xf>
    <xf numFmtId="1" fontId="22" fillId="49" borderId="24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1" fontId="22" fillId="0" borderId="25" xfId="0" applyNumberFormat="1" applyFont="1" applyBorder="1" applyAlignment="1">
      <alignment wrapText="1"/>
    </xf>
    <xf numFmtId="1" fontId="41" fillId="0" borderId="21" xfId="0" applyNumberFormat="1" applyFont="1" applyBorder="1" applyAlignment="1">
      <alignment horizontal="left" wrapText="1"/>
    </xf>
    <xf numFmtId="1" fontId="21" fillId="0" borderId="21" xfId="0" applyNumberFormat="1" applyFont="1" applyBorder="1" applyAlignment="1">
      <alignment horizontal="left" wrapText="1"/>
    </xf>
    <xf numFmtId="1" fontId="41" fillId="0" borderId="21" xfId="0" applyNumberFormat="1" applyFont="1" applyBorder="1" applyAlignment="1">
      <alignment horizontal="center" wrapText="1"/>
    </xf>
    <xf numFmtId="1" fontId="41" fillId="0" borderId="26" xfId="0" applyNumberFormat="1" applyFont="1" applyBorder="1" applyAlignment="1">
      <alignment horizontal="left" wrapText="1"/>
    </xf>
    <xf numFmtId="1" fontId="21" fillId="0" borderId="26" xfId="0" applyNumberFormat="1" applyFont="1" applyBorder="1" applyAlignment="1">
      <alignment horizontal="left" wrapText="1"/>
    </xf>
    <xf numFmtId="1" fontId="22" fillId="0" borderId="23" xfId="0" applyNumberFormat="1" applyFont="1" applyBorder="1" applyAlignment="1">
      <alignment wrapText="1"/>
    </xf>
    <xf numFmtId="1" fontId="41" fillId="0" borderId="27" xfId="0" applyNumberFormat="1" applyFont="1" applyBorder="1" applyAlignment="1">
      <alignment horizontal="left" wrapText="1"/>
    </xf>
    <xf numFmtId="1" fontId="41" fillId="0" borderId="28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41" fillId="0" borderId="29" xfId="0" applyNumberFormat="1" applyFont="1" applyBorder="1" applyAlignment="1">
      <alignment horizontal="left" wrapText="1"/>
    </xf>
    <xf numFmtId="0" fontId="27" fillId="0" borderId="21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25" fillId="51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/>
      <protection/>
    </xf>
    <xf numFmtId="0" fontId="26" fillId="35" borderId="27" xfId="0" applyNumberFormat="1" applyFont="1" applyFill="1" applyBorder="1" applyAlignment="1" applyProtection="1">
      <alignment horizontal="center" vertical="center" wrapText="1"/>
      <protection/>
    </xf>
    <xf numFmtId="0" fontId="26" fillId="35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7" fillId="0" borderId="31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7" fillId="0" borderId="32" xfId="0" applyNumberFormat="1" applyFont="1" applyFill="1" applyBorder="1" applyAlignment="1" applyProtection="1">
      <alignment horizontal="center"/>
      <protection/>
    </xf>
    <xf numFmtId="0" fontId="27" fillId="0" borderId="33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41" fillId="0" borderId="21" xfId="0" applyNumberFormat="1" applyFont="1" applyBorder="1" applyAlignment="1">
      <alignment horizontal="right" vertical="center" wrapText="1"/>
    </xf>
    <xf numFmtId="3" fontId="41" fillId="0" borderId="21" xfId="0" applyNumberFormat="1" applyFont="1" applyBorder="1" applyAlignment="1">
      <alignment/>
    </xf>
    <xf numFmtId="3" fontId="41" fillId="0" borderId="21" xfId="0" applyNumberFormat="1" applyFont="1" applyBorder="1" applyAlignment="1">
      <alignment horizontal="center" wrapText="1"/>
    </xf>
    <xf numFmtId="3" fontId="41" fillId="0" borderId="26" xfId="0" applyNumberFormat="1" applyFont="1" applyBorder="1" applyAlignment="1">
      <alignment horizontal="center" wrapText="1"/>
    </xf>
    <xf numFmtId="3" fontId="41" fillId="0" borderId="26" xfId="0" applyNumberFormat="1" applyFont="1" applyBorder="1" applyAlignment="1">
      <alignment horizontal="right" vertical="center" wrapText="1"/>
    </xf>
    <xf numFmtId="3" fontId="41" fillId="0" borderId="21" xfId="0" applyNumberFormat="1" applyFont="1" applyBorder="1" applyAlignment="1">
      <alignment horizontal="center" vertical="center" wrapText="1"/>
    </xf>
    <xf numFmtId="3" fontId="41" fillId="0" borderId="26" xfId="0" applyNumberFormat="1" applyFont="1" applyBorder="1" applyAlignment="1">
      <alignment/>
    </xf>
    <xf numFmtId="3" fontId="41" fillId="0" borderId="34" xfId="0" applyNumberFormat="1" applyFont="1" applyBorder="1" applyAlignment="1">
      <alignment/>
    </xf>
    <xf numFmtId="3" fontId="41" fillId="0" borderId="35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1" fillId="0" borderId="0" xfId="0" applyFont="1" applyAlignment="1">
      <alignment horizontal="right"/>
    </xf>
    <xf numFmtId="3" fontId="41" fillId="0" borderId="36" xfId="0" applyNumberFormat="1" applyFont="1" applyBorder="1" applyAlignment="1">
      <alignment/>
    </xf>
    <xf numFmtId="3" fontId="41" fillId="0" borderId="36" xfId="0" applyNumberFormat="1" applyFont="1" applyBorder="1" applyAlignment="1">
      <alignment horizontal="center" wrapText="1"/>
    </xf>
    <xf numFmtId="3" fontId="41" fillId="0" borderId="37" xfId="0" applyNumberFormat="1" applyFont="1" applyBorder="1" applyAlignment="1">
      <alignment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3" fontId="41" fillId="0" borderId="25" xfId="0" applyNumberFormat="1" applyFont="1" applyBorder="1" applyAlignment="1">
      <alignment/>
    </xf>
    <xf numFmtId="3" fontId="41" fillId="0" borderId="38" xfId="0" applyNumberFormat="1" applyFont="1" applyBorder="1" applyAlignment="1">
      <alignment/>
    </xf>
    <xf numFmtId="0" fontId="48" fillId="0" borderId="34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1" fontId="48" fillId="0" borderId="21" xfId="0" applyNumberFormat="1" applyFont="1" applyBorder="1" applyAlignment="1">
      <alignment horizontal="left" wrapText="1"/>
    </xf>
    <xf numFmtId="0" fontId="48" fillId="0" borderId="4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42" xfId="0" applyFont="1" applyBorder="1" applyAlignment="1">
      <alignment vertical="center" wrapText="1"/>
    </xf>
    <xf numFmtId="0" fontId="48" fillId="0" borderId="43" xfId="0" applyFont="1" applyBorder="1" applyAlignment="1">
      <alignment vertical="center" wrapText="1"/>
    </xf>
    <xf numFmtId="0" fontId="48" fillId="0" borderId="44" xfId="0" applyFont="1" applyBorder="1" applyAlignment="1">
      <alignment vertical="center" wrapText="1"/>
    </xf>
    <xf numFmtId="3" fontId="45" fillId="0" borderId="45" xfId="0" applyNumberFormat="1" applyFont="1" applyBorder="1" applyAlignment="1">
      <alignment/>
    </xf>
    <xf numFmtId="3" fontId="45" fillId="0" borderId="46" xfId="0" applyNumberFormat="1" applyFont="1" applyBorder="1" applyAlignment="1">
      <alignment/>
    </xf>
    <xf numFmtId="3" fontId="45" fillId="0" borderId="38" xfId="0" applyNumberFormat="1" applyFont="1" applyBorder="1" applyAlignment="1">
      <alignment/>
    </xf>
    <xf numFmtId="3" fontId="45" fillId="0" borderId="47" xfId="0" applyNumberFormat="1" applyFont="1" applyBorder="1" applyAlignment="1">
      <alignment/>
    </xf>
    <xf numFmtId="3" fontId="45" fillId="0" borderId="37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3" fontId="41" fillId="0" borderId="48" xfId="0" applyNumberFormat="1" applyFont="1" applyBorder="1" applyAlignment="1">
      <alignment/>
    </xf>
    <xf numFmtId="3" fontId="41" fillId="0" borderId="43" xfId="0" applyNumberFormat="1" applyFont="1" applyBorder="1" applyAlignment="1">
      <alignment/>
    </xf>
    <xf numFmtId="3" fontId="41" fillId="0" borderId="45" xfId="0" applyNumberFormat="1" applyFont="1" applyBorder="1" applyAlignment="1">
      <alignment/>
    </xf>
    <xf numFmtId="3" fontId="41" fillId="0" borderId="46" xfId="0" applyNumberFormat="1" applyFont="1" applyBorder="1" applyAlignment="1">
      <alignment/>
    </xf>
    <xf numFmtId="3" fontId="41" fillId="0" borderId="47" xfId="0" applyNumberFormat="1" applyFont="1" applyBorder="1" applyAlignment="1">
      <alignment/>
    </xf>
    <xf numFmtId="3" fontId="27" fillId="0" borderId="21" xfId="0" applyNumberFormat="1" applyFont="1" applyFill="1" applyBorder="1" applyAlignment="1" applyProtection="1">
      <alignment/>
      <protection/>
    </xf>
    <xf numFmtId="3" fontId="27" fillId="51" borderId="21" xfId="0" applyNumberFormat="1" applyFont="1" applyFill="1" applyBorder="1" applyAlignment="1" applyProtection="1">
      <alignment/>
      <protection/>
    </xf>
    <xf numFmtId="3" fontId="27" fillId="0" borderId="26" xfId="0" applyNumberFormat="1" applyFont="1" applyFill="1" applyBorder="1" applyAlignment="1" applyProtection="1">
      <alignment/>
      <protection/>
    </xf>
    <xf numFmtId="3" fontId="27" fillId="0" borderId="33" xfId="0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51" borderId="21" xfId="0" applyNumberFormat="1" applyFont="1" applyFill="1" applyBorder="1" applyAlignment="1" applyProtection="1">
      <alignment/>
      <protection/>
    </xf>
    <xf numFmtId="3" fontId="25" fillId="0" borderId="26" xfId="0" applyNumberFormat="1" applyFont="1" applyFill="1" applyBorder="1" applyAlignment="1" applyProtection="1">
      <alignment/>
      <protection/>
    </xf>
    <xf numFmtId="3" fontId="25" fillId="0" borderId="33" xfId="0" applyNumberFormat="1" applyFont="1" applyFill="1" applyBorder="1" applyAlignment="1" applyProtection="1">
      <alignment/>
      <protection/>
    </xf>
    <xf numFmtId="3" fontId="27" fillId="0" borderId="42" xfId="0" applyNumberFormat="1" applyFont="1" applyFill="1" applyBorder="1" applyAlignment="1" applyProtection="1">
      <alignment/>
      <protection/>
    </xf>
    <xf numFmtId="3" fontId="27" fillId="51" borderId="42" xfId="0" applyNumberFormat="1" applyFont="1" applyFill="1" applyBorder="1" applyAlignment="1" applyProtection="1">
      <alignment/>
      <protection/>
    </xf>
    <xf numFmtId="3" fontId="27" fillId="0" borderId="48" xfId="0" applyNumberFormat="1" applyFont="1" applyFill="1" applyBorder="1" applyAlignment="1" applyProtection="1">
      <alignment/>
      <protection/>
    </xf>
    <xf numFmtId="3" fontId="27" fillId="0" borderId="43" xfId="0" applyNumberFormat="1" applyFont="1" applyFill="1" applyBorder="1" applyAlignment="1" applyProtection="1">
      <alignment/>
      <protection/>
    </xf>
    <xf numFmtId="3" fontId="45" fillId="0" borderId="45" xfId="0" applyNumberFormat="1" applyFont="1" applyBorder="1" applyAlignment="1" quotePrefix="1">
      <alignment/>
    </xf>
    <xf numFmtId="3" fontId="45" fillId="0" borderId="47" xfId="0" applyNumberFormat="1" applyFont="1" applyBorder="1" applyAlignment="1" quotePrefix="1">
      <alignment/>
    </xf>
    <xf numFmtId="0" fontId="27" fillId="0" borderId="45" xfId="0" applyNumberFormat="1" applyFont="1" applyFill="1" applyBorder="1" applyAlignment="1" applyProtection="1">
      <alignment wrapText="1"/>
      <protection/>
    </xf>
    <xf numFmtId="3" fontId="27" fillId="0" borderId="44" xfId="0" applyNumberFormat="1" applyFont="1" applyFill="1" applyBorder="1" applyAlignment="1" applyProtection="1">
      <alignment/>
      <protection/>
    </xf>
    <xf numFmtId="0" fontId="27" fillId="35" borderId="44" xfId="0" applyNumberFormat="1" applyFont="1" applyFill="1" applyBorder="1" applyAlignment="1" applyProtection="1">
      <alignment horizontal="center" vertical="center" wrapText="1"/>
      <protection/>
    </xf>
    <xf numFmtId="0" fontId="27" fillId="35" borderId="42" xfId="0" applyNumberFormat="1" applyFont="1" applyFill="1" applyBorder="1" applyAlignment="1" applyProtection="1">
      <alignment horizontal="center" vertical="center" wrapText="1"/>
      <protection/>
    </xf>
    <xf numFmtId="0" fontId="26" fillId="35" borderId="42" xfId="0" applyNumberFormat="1" applyFont="1" applyFill="1" applyBorder="1" applyAlignment="1" applyProtection="1">
      <alignment horizontal="center" vertical="center" wrapText="1"/>
      <protection/>
    </xf>
    <xf numFmtId="0" fontId="26" fillId="51" borderId="42" xfId="0" applyNumberFormat="1" applyFont="1" applyFill="1" applyBorder="1" applyAlignment="1" applyProtection="1">
      <alignment horizontal="center" vertical="center" wrapText="1"/>
      <protection/>
    </xf>
    <xf numFmtId="0" fontId="27" fillId="35" borderId="48" xfId="0" applyNumberFormat="1" applyFont="1" applyFill="1" applyBorder="1" applyAlignment="1" applyProtection="1">
      <alignment horizontal="center" vertical="center" wrapText="1"/>
      <protection/>
    </xf>
    <xf numFmtId="0" fontId="27" fillId="35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3" fontId="27" fillId="0" borderId="32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5" fillId="0" borderId="49" xfId="0" applyNumberFormat="1" applyFont="1" applyFill="1" applyBorder="1" applyAlignment="1" applyProtection="1">
      <alignment/>
      <protection/>
    </xf>
    <xf numFmtId="3" fontId="25" fillId="0" borderId="50" xfId="0" applyNumberFormat="1" applyFont="1" applyFill="1" applyBorder="1" applyAlignment="1" applyProtection="1">
      <alignment/>
      <protection/>
    </xf>
    <xf numFmtId="3" fontId="25" fillId="51" borderId="50" xfId="0" applyNumberFormat="1" applyFont="1" applyFill="1" applyBorder="1" applyAlignment="1" applyProtection="1">
      <alignment/>
      <protection/>
    </xf>
    <xf numFmtId="3" fontId="27" fillId="0" borderId="50" xfId="0" applyNumberFormat="1" applyFont="1" applyFill="1" applyBorder="1" applyAlignment="1" applyProtection="1">
      <alignment/>
      <protection/>
    </xf>
    <xf numFmtId="3" fontId="25" fillId="0" borderId="51" xfId="0" applyNumberFormat="1" applyFont="1" applyFill="1" applyBorder="1" applyAlignment="1" applyProtection="1">
      <alignment/>
      <protection/>
    </xf>
    <xf numFmtId="3" fontId="27" fillId="0" borderId="5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5" fillId="0" borderId="53" xfId="0" applyNumberFormat="1" applyFont="1" applyFill="1" applyBorder="1" applyAlignment="1" applyProtection="1">
      <alignment/>
      <protection/>
    </xf>
    <xf numFmtId="0" fontId="25" fillId="0" borderId="54" xfId="0" applyNumberFormat="1" applyFont="1" applyFill="1" applyBorder="1" applyAlignment="1" applyProtection="1">
      <alignment/>
      <protection/>
    </xf>
    <xf numFmtId="0" fontId="25" fillId="51" borderId="54" xfId="0" applyNumberFormat="1" applyFont="1" applyFill="1" applyBorder="1" applyAlignment="1" applyProtection="1">
      <alignment/>
      <protection/>
    </xf>
    <xf numFmtId="0" fontId="25" fillId="0" borderId="55" xfId="0" applyNumberFormat="1" applyFont="1" applyFill="1" applyBorder="1" applyAlignment="1" applyProtection="1">
      <alignment/>
      <protection/>
    </xf>
    <xf numFmtId="0" fontId="40" fillId="0" borderId="21" xfId="0" applyNumberFormat="1" applyFont="1" applyFill="1" applyBorder="1" applyAlignment="1" applyProtection="1">
      <alignment wrapText="1"/>
      <protection/>
    </xf>
    <xf numFmtId="0" fontId="0" fillId="0" borderId="21" xfId="0" applyNumberFormat="1" applyFill="1" applyBorder="1" applyAlignment="1" applyProtection="1">
      <alignment wrapText="1"/>
      <protection/>
    </xf>
    <xf numFmtId="0" fontId="37" fillId="0" borderId="21" xfId="0" applyFont="1" applyFill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37" fillId="7" borderId="21" xfId="0" applyNumberFormat="1" applyFont="1" applyFill="1" applyBorder="1" applyAlignment="1" applyProtection="1" quotePrefix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28" fillId="0" borderId="21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21" xfId="0" applyFont="1" applyBorder="1" applyAlignment="1" quotePrefix="1">
      <alignment horizontal="left"/>
    </xf>
    <xf numFmtId="0" fontId="34" fillId="50" borderId="21" xfId="0" applyNumberFormat="1" applyFont="1" applyFill="1" applyBorder="1" applyAlignment="1" applyProtection="1">
      <alignment horizontal="left" wrapText="1"/>
      <protection/>
    </xf>
    <xf numFmtId="0" fontId="44" fillId="0" borderId="26" xfId="0" applyNumberFormat="1" applyFont="1" applyFill="1" applyBorder="1" applyAlignment="1" applyProtection="1">
      <alignment horizontal="left"/>
      <protection/>
    </xf>
    <xf numFmtId="0" fontId="44" fillId="0" borderId="20" xfId="0" applyNumberFormat="1" applyFont="1" applyFill="1" applyBorder="1" applyAlignment="1" applyProtection="1">
      <alignment horizontal="left"/>
      <protection/>
    </xf>
    <xf numFmtId="0" fontId="44" fillId="0" borderId="36" xfId="0" applyNumberFormat="1" applyFont="1" applyFill="1" applyBorder="1" applyAlignment="1" applyProtection="1">
      <alignment horizontal="left"/>
      <protection/>
    </xf>
    <xf numFmtId="0" fontId="37" fillId="7" borderId="21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28" fillId="0" borderId="35" xfId="0" applyNumberFormat="1" applyFont="1" applyFill="1" applyBorder="1" applyAlignment="1" applyProtection="1">
      <alignment horizontal="center" vertical="center" wrapText="1"/>
      <protection/>
    </xf>
    <xf numFmtId="0" fontId="28" fillId="0" borderId="56" xfId="0" applyNumberFormat="1" applyFont="1" applyFill="1" applyBorder="1" applyAlignment="1" applyProtection="1">
      <alignment horizontal="center" vertical="center" wrapText="1"/>
      <protection/>
    </xf>
    <xf numFmtId="0" fontId="28" fillId="0" borderId="57" xfId="0" applyNumberFormat="1" applyFont="1" applyFill="1" applyBorder="1" applyAlignment="1" applyProtection="1">
      <alignment horizontal="center" vertical="center" wrapText="1"/>
      <protection/>
    </xf>
    <xf numFmtId="0" fontId="28" fillId="0" borderId="58" xfId="0" applyNumberFormat="1" applyFont="1" applyFill="1" applyBorder="1" applyAlignment="1" applyProtection="1">
      <alignment horizontal="center" vertical="center" wrapText="1"/>
      <protection/>
    </xf>
    <xf numFmtId="0" fontId="28" fillId="0" borderId="59" xfId="0" applyNumberFormat="1" applyFont="1" applyFill="1" applyBorder="1" applyAlignment="1" applyProtection="1">
      <alignment horizontal="center" vertical="center" wrapText="1"/>
      <protection/>
    </xf>
    <xf numFmtId="0" fontId="28" fillId="0" borderId="6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28" fillId="0" borderId="59" xfId="0" applyNumberFormat="1" applyFont="1" applyFill="1" applyBorder="1" applyAlignment="1" applyProtection="1" quotePrefix="1">
      <alignment horizontal="left" wrapText="1"/>
      <protection/>
    </xf>
    <xf numFmtId="0" fontId="35" fillId="0" borderId="59" xfId="0" applyNumberFormat="1" applyFont="1" applyFill="1" applyBorder="1" applyAlignment="1" applyProtection="1">
      <alignment wrapText="1"/>
      <protection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667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1057275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667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244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244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20125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20125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O45"/>
  <sheetViews>
    <sheetView view="pageBreakPreview" zoomScale="120" zoomScaleSheetLayoutView="120" zoomScalePageLayoutView="0" workbookViewId="0" topLeftCell="A18">
      <selection activeCell="G38" sqref="G3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47" customWidth="1"/>
    <col min="5" max="5" width="39.7109375" style="3" customWidth="1"/>
    <col min="6" max="6" width="15.8515625" style="3" bestFit="1" customWidth="1"/>
    <col min="7" max="7" width="15.8515625" style="3" customWidth="1"/>
    <col min="8" max="10" width="17.28125" style="3" customWidth="1"/>
    <col min="11" max="11" width="16.7109375" style="3" customWidth="1"/>
    <col min="12" max="12" width="16.28125" style="3" bestFit="1" customWidth="1"/>
    <col min="13" max="13" width="21.7109375" style="3" bestFit="1" customWidth="1"/>
    <col min="14" max="16384" width="11.421875" style="3" customWidth="1"/>
  </cols>
  <sheetData>
    <row r="2" spans="1:11" ht="14.25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48" customHeight="1">
      <c r="A3" s="210" t="s">
        <v>73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s="43" customFormat="1" ht="26.25" customHeigh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12" customHeight="1">
      <c r="A5" s="194" t="s">
        <v>31</v>
      </c>
      <c r="B5" s="194"/>
      <c r="C5" s="194"/>
      <c r="D5" s="194"/>
      <c r="E5" s="194"/>
      <c r="F5" s="194"/>
      <c r="G5" s="194"/>
      <c r="H5" s="216"/>
      <c r="I5" s="216"/>
      <c r="J5" s="216"/>
      <c r="K5" s="216"/>
    </row>
    <row r="6" spans="1:11" ht="18.75" customHeight="1">
      <c r="A6" s="64"/>
      <c r="B6" s="65"/>
      <c r="C6" s="65"/>
      <c r="D6" s="65"/>
      <c r="E6" s="65"/>
      <c r="F6" s="66"/>
      <c r="G6" s="66"/>
      <c r="H6" s="66"/>
      <c r="I6" s="66"/>
      <c r="J6" s="66"/>
      <c r="K6" s="66"/>
    </row>
    <row r="7" spans="1:12" ht="27.75" customHeight="1">
      <c r="A7" s="67"/>
      <c r="B7" s="67"/>
      <c r="C7" s="67"/>
      <c r="D7" s="68"/>
      <c r="E7" s="69"/>
      <c r="F7" s="44" t="s">
        <v>76</v>
      </c>
      <c r="G7" s="44" t="s">
        <v>75</v>
      </c>
      <c r="H7" s="44" t="s">
        <v>67</v>
      </c>
      <c r="I7" s="44" t="s">
        <v>77</v>
      </c>
      <c r="J7" s="45" t="s">
        <v>68</v>
      </c>
      <c r="K7" s="45" t="s">
        <v>78</v>
      </c>
      <c r="L7" s="3" t="s">
        <v>36</v>
      </c>
    </row>
    <row r="8" spans="1:13" ht="22.5" customHeight="1">
      <c r="A8" s="208" t="s">
        <v>32</v>
      </c>
      <c r="B8" s="193"/>
      <c r="C8" s="193"/>
      <c r="D8" s="193"/>
      <c r="E8" s="209"/>
      <c r="F8" s="56">
        <v>3108953</v>
      </c>
      <c r="G8" s="56">
        <f>(F8/7.5345)</f>
        <v>412628.9733890769</v>
      </c>
      <c r="H8" s="56">
        <v>2685529</v>
      </c>
      <c r="I8" s="56">
        <f>(H8/7.5345)</f>
        <v>356430.9509589223</v>
      </c>
      <c r="J8" s="56">
        <v>2686286</v>
      </c>
      <c r="K8" s="56">
        <f>(J8/7.5345)</f>
        <v>356531.4221248921</v>
      </c>
      <c r="M8" s="3" t="s">
        <v>36</v>
      </c>
    </row>
    <row r="9" spans="1:11" ht="22.5" customHeight="1">
      <c r="A9" s="199" t="s">
        <v>0</v>
      </c>
      <c r="B9" s="200"/>
      <c r="C9" s="200"/>
      <c r="D9" s="200"/>
      <c r="E9" s="191"/>
      <c r="F9" s="58">
        <v>3383953</v>
      </c>
      <c r="G9" s="56">
        <f aca="true" t="shared" si="0" ref="G9:G14">(F9/7.5345)</f>
        <v>449127.74570309906</v>
      </c>
      <c r="H9" s="58">
        <v>2685529</v>
      </c>
      <c r="I9" s="56">
        <f aca="true" t="shared" si="1" ref="I9:I14">(H9/7.5345)</f>
        <v>356430.9509589223</v>
      </c>
      <c r="J9" s="58">
        <v>2686286</v>
      </c>
      <c r="K9" s="56">
        <f aca="true" t="shared" si="2" ref="K9:K14">(J9/7.5345)</f>
        <v>356531.4221248921</v>
      </c>
    </row>
    <row r="10" spans="1:11" ht="22.5" customHeight="1">
      <c r="A10" s="190" t="s">
        <v>35</v>
      </c>
      <c r="B10" s="191"/>
      <c r="C10" s="191"/>
      <c r="D10" s="191"/>
      <c r="E10" s="191"/>
      <c r="F10" s="58"/>
      <c r="G10" s="56"/>
      <c r="H10" s="58"/>
      <c r="I10" s="56"/>
      <c r="J10" s="58"/>
      <c r="K10" s="56"/>
    </row>
    <row r="11" spans="1:12" ht="22.5" customHeight="1">
      <c r="A11" s="70" t="s">
        <v>33</v>
      </c>
      <c r="B11" s="103"/>
      <c r="C11" s="103"/>
      <c r="D11" s="103"/>
      <c r="E11" s="103"/>
      <c r="F11" s="56">
        <v>3383953</v>
      </c>
      <c r="G11" s="56">
        <f t="shared" si="0"/>
        <v>449127.74570309906</v>
      </c>
      <c r="H11" s="56">
        <v>2685529</v>
      </c>
      <c r="I11" s="56">
        <f t="shared" si="1"/>
        <v>356430.9509589223</v>
      </c>
      <c r="J11" s="56">
        <v>2686286</v>
      </c>
      <c r="K11" s="56">
        <f t="shared" si="2"/>
        <v>356531.4221248921</v>
      </c>
      <c r="L11" s="33"/>
    </row>
    <row r="12" spans="1:12" ht="22.5" customHeight="1">
      <c r="A12" s="201" t="s">
        <v>1</v>
      </c>
      <c r="B12" s="200"/>
      <c r="C12" s="200"/>
      <c r="D12" s="200"/>
      <c r="E12" s="202"/>
      <c r="F12" s="58">
        <v>2614010</v>
      </c>
      <c r="G12" s="56">
        <f t="shared" si="0"/>
        <v>346938.74842391664</v>
      </c>
      <c r="H12" s="58">
        <v>2685529</v>
      </c>
      <c r="I12" s="56">
        <f t="shared" si="1"/>
        <v>356430.9509589223</v>
      </c>
      <c r="J12" s="58">
        <v>2686286</v>
      </c>
      <c r="K12" s="56">
        <f t="shared" si="2"/>
        <v>356531.4221248921</v>
      </c>
      <c r="L12" s="33" t="s">
        <v>36</v>
      </c>
    </row>
    <row r="13" spans="1:12" ht="22.5" customHeight="1">
      <c r="A13" s="203" t="s">
        <v>37</v>
      </c>
      <c r="B13" s="191"/>
      <c r="C13" s="191"/>
      <c r="D13" s="191"/>
      <c r="E13" s="191"/>
      <c r="F13" s="46">
        <v>769943</v>
      </c>
      <c r="G13" s="56">
        <f t="shared" si="0"/>
        <v>102188.99727918243</v>
      </c>
      <c r="H13" s="46"/>
      <c r="I13" s="56"/>
      <c r="J13" s="46"/>
      <c r="K13" s="56"/>
      <c r="L13" s="33"/>
    </row>
    <row r="14" spans="1:11" ht="17.25" customHeight="1">
      <c r="A14" s="192" t="s">
        <v>2</v>
      </c>
      <c r="B14" s="193"/>
      <c r="C14" s="193"/>
      <c r="D14" s="193"/>
      <c r="E14" s="193"/>
      <c r="F14" s="57">
        <f>+F8-F11</f>
        <v>-275000</v>
      </c>
      <c r="G14" s="56">
        <f t="shared" si="0"/>
        <v>-36498.772314022164</v>
      </c>
      <c r="H14" s="57">
        <f>+H8-H11</f>
        <v>0</v>
      </c>
      <c r="I14" s="56">
        <f t="shared" si="1"/>
        <v>0</v>
      </c>
      <c r="J14" s="57"/>
      <c r="K14" s="56">
        <f t="shared" si="2"/>
        <v>0</v>
      </c>
    </row>
    <row r="15" spans="1:12" ht="22.5" customHeight="1">
      <c r="A15" s="194"/>
      <c r="B15" s="195"/>
      <c r="C15" s="195"/>
      <c r="D15" s="195"/>
      <c r="E15" s="195"/>
      <c r="F15" s="196"/>
      <c r="G15" s="196"/>
      <c r="H15" s="196"/>
      <c r="I15" s="196"/>
      <c r="J15" s="196"/>
      <c r="K15" s="196"/>
      <c r="L15" s="33"/>
    </row>
    <row r="16" spans="1:12" ht="30.75" customHeight="1">
      <c r="A16" s="67"/>
      <c r="B16" s="67"/>
      <c r="C16" s="67"/>
      <c r="D16" s="68"/>
      <c r="E16" s="69"/>
      <c r="F16" s="44" t="s">
        <v>66</v>
      </c>
      <c r="G16" s="44"/>
      <c r="H16" s="44" t="s">
        <v>67</v>
      </c>
      <c r="I16" s="44"/>
      <c r="J16" s="45" t="s">
        <v>68</v>
      </c>
      <c r="K16" s="45" t="s">
        <v>68</v>
      </c>
      <c r="L16" s="33"/>
    </row>
    <row r="17" spans="1:12" ht="34.5" customHeight="1">
      <c r="A17" s="204" t="s">
        <v>38</v>
      </c>
      <c r="B17" s="204"/>
      <c r="C17" s="204"/>
      <c r="D17" s="204"/>
      <c r="E17" s="204"/>
      <c r="F17" s="71">
        <v>275000</v>
      </c>
      <c r="G17" s="71"/>
      <c r="H17" s="71">
        <v>0</v>
      </c>
      <c r="I17" s="71"/>
      <c r="J17" s="59">
        <v>0</v>
      </c>
      <c r="K17" s="59">
        <v>0</v>
      </c>
      <c r="L17" s="33"/>
    </row>
    <row r="18" spans="1:15" s="38" customFormat="1" ht="18.75" customHeight="1">
      <c r="A18" s="197" t="s">
        <v>39</v>
      </c>
      <c r="B18" s="197"/>
      <c r="C18" s="197"/>
      <c r="D18" s="197"/>
      <c r="E18" s="197"/>
      <c r="F18" s="72">
        <v>275000</v>
      </c>
      <c r="G18" s="72"/>
      <c r="H18" s="72">
        <v>0</v>
      </c>
      <c r="I18" s="72"/>
      <c r="J18" s="57">
        <v>0</v>
      </c>
      <c r="K18" s="57">
        <v>0</v>
      </c>
      <c r="L18" s="60"/>
      <c r="O18" s="38" t="s">
        <v>36</v>
      </c>
    </row>
    <row r="19" spans="1:13" s="38" customFormat="1" ht="27.75" customHeight="1">
      <c r="A19" s="198"/>
      <c r="B19" s="195"/>
      <c r="C19" s="195"/>
      <c r="D19" s="195"/>
      <c r="E19" s="195"/>
      <c r="F19" s="196"/>
      <c r="G19" s="196"/>
      <c r="H19" s="196"/>
      <c r="I19" s="196"/>
      <c r="J19" s="196"/>
      <c r="K19" s="196"/>
      <c r="L19" s="60"/>
      <c r="M19" s="60"/>
    </row>
    <row r="20" spans="1:12" s="38" customFormat="1" ht="24.75" customHeight="1">
      <c r="A20" s="67"/>
      <c r="B20" s="67"/>
      <c r="C20" s="67"/>
      <c r="D20" s="68"/>
      <c r="E20" s="69"/>
      <c r="F20" s="44" t="s">
        <v>66</v>
      </c>
      <c r="G20" s="44"/>
      <c r="H20" s="44" t="s">
        <v>67</v>
      </c>
      <c r="I20" s="44"/>
      <c r="J20" s="45" t="s">
        <v>68</v>
      </c>
      <c r="K20" s="45" t="s">
        <v>68</v>
      </c>
      <c r="L20" s="60"/>
    </row>
    <row r="21" spans="1:11" s="38" customFormat="1" ht="33.75" customHeight="1">
      <c r="A21" s="199" t="s">
        <v>3</v>
      </c>
      <c r="B21" s="200"/>
      <c r="C21" s="200"/>
      <c r="D21" s="200"/>
      <c r="E21" s="200"/>
      <c r="F21" s="46"/>
      <c r="G21" s="46"/>
      <c r="H21" s="46"/>
      <c r="I21" s="46"/>
      <c r="J21" s="46"/>
      <c r="K21" s="46"/>
    </row>
    <row r="22" spans="1:13" s="38" customFormat="1" ht="22.5" customHeight="1">
      <c r="A22" s="199" t="s">
        <v>4</v>
      </c>
      <c r="B22" s="200"/>
      <c r="C22" s="200"/>
      <c r="D22" s="200"/>
      <c r="E22" s="200"/>
      <c r="F22" s="46"/>
      <c r="G22" s="46"/>
      <c r="H22" s="46"/>
      <c r="I22" s="46"/>
      <c r="J22" s="46"/>
      <c r="K22" s="46"/>
      <c r="L22" s="61"/>
      <c r="M22" s="60" t="s">
        <v>36</v>
      </c>
    </row>
    <row r="23" spans="1:11" s="38" customFormat="1" ht="18" customHeight="1">
      <c r="A23" s="192" t="s">
        <v>5</v>
      </c>
      <c r="B23" s="193"/>
      <c r="C23" s="193"/>
      <c r="D23" s="193"/>
      <c r="E23" s="193"/>
      <c r="F23" s="56">
        <f>F21-F22</f>
        <v>0</v>
      </c>
      <c r="G23" s="56"/>
      <c r="H23" s="56">
        <f>H21-H22</f>
        <v>0</v>
      </c>
      <c r="I23" s="56"/>
      <c r="J23" s="56">
        <f>J21-J22</f>
        <v>0</v>
      </c>
      <c r="K23" s="56">
        <f>K21-K22</f>
        <v>0</v>
      </c>
    </row>
    <row r="24" spans="1:11" s="38" customFormat="1" ht="18" customHeight="1">
      <c r="A24" s="198"/>
      <c r="B24" s="195"/>
      <c r="C24" s="195"/>
      <c r="D24" s="195"/>
      <c r="E24" s="195"/>
      <c r="F24" s="196"/>
      <c r="G24" s="196"/>
      <c r="H24" s="196"/>
      <c r="I24" s="196"/>
      <c r="J24" s="196"/>
      <c r="K24" s="196"/>
    </row>
    <row r="25" spans="1:11" s="38" customFormat="1" ht="18" customHeight="1">
      <c r="A25" s="201" t="s">
        <v>6</v>
      </c>
      <c r="B25" s="200"/>
      <c r="C25" s="200"/>
      <c r="D25" s="200"/>
      <c r="E25" s="200"/>
      <c r="F25" s="46">
        <f>IF((F14+F18+F23)&lt;&gt;0,"NESLAGANJE ZBROJA",(F14+F18+F23))</f>
        <v>0</v>
      </c>
      <c r="G25" s="46"/>
      <c r="H25" s="46">
        <f>IF((H14+H18+H23)&lt;&gt;0,"NESLAGANJE ZBROJA",(H14+H18+H23))</f>
        <v>0</v>
      </c>
      <c r="I25" s="46"/>
      <c r="J25" s="46"/>
      <c r="K25" s="46">
        <f>IF((K14+K18+K23)&lt;&gt;0,"NESLAGANJE ZBROJA",(K14+K18+K23))</f>
        <v>0</v>
      </c>
    </row>
    <row r="26" spans="1:11" ht="44.25" customHeight="1">
      <c r="A26" s="73"/>
      <c r="B26" s="65"/>
      <c r="C26" s="65"/>
      <c r="D26" s="65"/>
      <c r="E26" s="65"/>
      <c r="F26" s="74"/>
      <c r="G26" s="74"/>
      <c r="H26" s="74"/>
      <c r="I26" s="74"/>
      <c r="J26" s="74"/>
      <c r="K26" s="74"/>
    </row>
    <row r="27" spans="1:11" ht="46.5" customHeight="1">
      <c r="A27" s="188" t="s">
        <v>40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ht="12.75">
      <c r="G28" s="3" t="s">
        <v>69</v>
      </c>
    </row>
    <row r="29" ht="12.75">
      <c r="A29" s="3" t="s">
        <v>111</v>
      </c>
    </row>
    <row r="30" ht="12.75">
      <c r="G30" s="3" t="s">
        <v>112</v>
      </c>
    </row>
    <row r="31" spans="6:11" ht="12.75">
      <c r="F31" s="33"/>
      <c r="G31" s="33"/>
      <c r="H31" s="33"/>
      <c r="I31" s="33"/>
      <c r="J31" s="33"/>
      <c r="K31" s="33"/>
    </row>
    <row r="32" spans="6:11" ht="12.75">
      <c r="F32" s="33"/>
      <c r="G32" s="33" t="s">
        <v>113</v>
      </c>
      <c r="H32" s="33"/>
      <c r="I32" s="33"/>
      <c r="J32" s="33"/>
      <c r="K32" s="33"/>
    </row>
    <row r="33" spans="5:11" ht="12.75">
      <c r="E33" s="62"/>
      <c r="F33" s="35"/>
      <c r="G33" s="35"/>
      <c r="H33" s="35"/>
      <c r="I33" s="35"/>
      <c r="J33" s="35"/>
      <c r="K33" s="35"/>
    </row>
    <row r="34" spans="5:11" ht="12.75">
      <c r="E34" s="62"/>
      <c r="F34" s="33"/>
      <c r="G34" s="33"/>
      <c r="H34" s="33"/>
      <c r="I34" s="33"/>
      <c r="J34" s="33"/>
      <c r="K34" s="33"/>
    </row>
    <row r="35" spans="5:11" ht="12.75">
      <c r="E35" s="62"/>
      <c r="F35" s="33"/>
      <c r="G35" s="33"/>
      <c r="H35" s="33"/>
      <c r="I35" s="33"/>
      <c r="J35" s="33"/>
      <c r="K35" s="33"/>
    </row>
    <row r="36" spans="5:11" ht="12.75">
      <c r="E36" s="62"/>
      <c r="F36" s="33"/>
      <c r="G36" s="33"/>
      <c r="H36" s="33"/>
      <c r="I36" s="33"/>
      <c r="J36" s="33"/>
      <c r="K36" s="33"/>
    </row>
    <row r="37" spans="5:11" ht="12.75">
      <c r="E37" s="62"/>
      <c r="F37" s="33"/>
      <c r="G37" s="33"/>
      <c r="H37" s="33"/>
      <c r="I37" s="33"/>
      <c r="J37" s="33"/>
      <c r="K37" s="33"/>
    </row>
    <row r="38" ht="12.75">
      <c r="E38" s="62"/>
    </row>
    <row r="43" spans="6:7" ht="12.75">
      <c r="F43" s="33"/>
      <c r="G43" s="33"/>
    </row>
    <row r="44" spans="6:7" ht="12.75">
      <c r="F44" s="33"/>
      <c r="G44" s="33"/>
    </row>
    <row r="45" spans="6:7" ht="12.75">
      <c r="F45" s="33"/>
      <c r="G45" s="33"/>
    </row>
  </sheetData>
  <sheetProtection/>
  <mergeCells count="19">
    <mergeCell ref="A25:E25"/>
    <mergeCell ref="A12:E12"/>
    <mergeCell ref="A13:E13"/>
    <mergeCell ref="A17:E17"/>
    <mergeCell ref="A2:K2"/>
    <mergeCell ref="A8:E8"/>
    <mergeCell ref="A9:E9"/>
    <mergeCell ref="A3:K4"/>
    <mergeCell ref="A5:K5"/>
    <mergeCell ref="A27:K27"/>
    <mergeCell ref="A10:E10"/>
    <mergeCell ref="A14:E14"/>
    <mergeCell ref="A15:K15"/>
    <mergeCell ref="A18:E18"/>
    <mergeCell ref="A19:K19"/>
    <mergeCell ref="A23:E23"/>
    <mergeCell ref="A21:E21"/>
    <mergeCell ref="A22:E22"/>
    <mergeCell ref="A24:K24"/>
  </mergeCells>
  <printOptions horizontalCentered="1"/>
  <pageMargins left="0" right="0" top="0" bottom="0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view="pageBreakPreview" zoomScale="120" zoomScaleSheetLayoutView="120" zoomScalePageLayoutView="0" workbookViewId="0" topLeftCell="A7">
      <selection activeCell="K21" sqref="K21"/>
    </sheetView>
  </sheetViews>
  <sheetFormatPr defaultColWidth="11.421875" defaultRowHeight="12.75"/>
  <cols>
    <col min="1" max="1" width="16.00390625" style="8" customWidth="1"/>
    <col min="2" max="5" width="8.7109375" style="8" customWidth="1"/>
    <col min="6" max="9" width="8.7109375" style="39" customWidth="1"/>
    <col min="10" max="17" width="8.7109375" style="3" customWidth="1"/>
    <col min="18" max="18" width="7.8515625" style="3" customWidth="1"/>
    <col min="19" max="19" width="14.28125" style="3" customWidth="1"/>
    <col min="20" max="20" width="7.8515625" style="3" customWidth="1"/>
    <col min="21" max="16384" width="11.421875" style="3" customWidth="1"/>
  </cols>
  <sheetData>
    <row r="1" spans="1:17" ht="19.5" customHeight="1" thickBot="1">
      <c r="A1" s="217" t="s">
        <v>74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s="1" customFormat="1" ht="26.25" thickBot="1">
      <c r="A2" s="53" t="s">
        <v>7</v>
      </c>
      <c r="B2" s="226" t="s">
        <v>54</v>
      </c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</row>
    <row r="3" spans="1:17" s="1" customFormat="1" ht="64.5" thickBot="1">
      <c r="A3" s="75" t="s">
        <v>8</v>
      </c>
      <c r="B3" s="127" t="s">
        <v>83</v>
      </c>
      <c r="C3" s="127" t="s">
        <v>79</v>
      </c>
      <c r="D3" s="128" t="s">
        <v>84</v>
      </c>
      <c r="E3" s="128" t="s">
        <v>80</v>
      </c>
      <c r="F3" s="128" t="s">
        <v>83</v>
      </c>
      <c r="G3" s="128" t="s">
        <v>79</v>
      </c>
      <c r="H3" s="128" t="s">
        <v>90</v>
      </c>
      <c r="I3" s="128" t="s">
        <v>91</v>
      </c>
      <c r="J3" s="128" t="s">
        <v>85</v>
      </c>
      <c r="K3" s="128" t="s">
        <v>81</v>
      </c>
      <c r="L3" s="128" t="s">
        <v>86</v>
      </c>
      <c r="M3" s="128" t="s">
        <v>82</v>
      </c>
      <c r="N3" s="129" t="s">
        <v>87</v>
      </c>
      <c r="O3" s="129" t="s">
        <v>88</v>
      </c>
      <c r="P3" s="130" t="s">
        <v>51</v>
      </c>
      <c r="Q3" s="130" t="s">
        <v>89</v>
      </c>
    </row>
    <row r="4" spans="1:17" s="1" customFormat="1" ht="22.5">
      <c r="A4" s="85" t="s">
        <v>41</v>
      </c>
      <c r="B4" s="104"/>
      <c r="C4" s="104"/>
      <c r="D4" s="105"/>
      <c r="E4" s="105"/>
      <c r="F4" s="106"/>
      <c r="G4" s="107"/>
      <c r="H4" s="107"/>
      <c r="I4" s="107"/>
      <c r="J4" s="108">
        <v>1679816</v>
      </c>
      <c r="K4" s="105">
        <f>(J4/7.5345)</f>
        <v>222949.89713982347</v>
      </c>
      <c r="L4" s="104"/>
      <c r="M4" s="104"/>
      <c r="N4" s="109"/>
      <c r="O4" s="109" t="s">
        <v>36</v>
      </c>
      <c r="P4" s="109"/>
      <c r="Q4" s="109"/>
    </row>
    <row r="5" spans="1:17" s="1" customFormat="1" ht="12.75">
      <c r="A5" s="86" t="s">
        <v>50</v>
      </c>
      <c r="B5" s="104"/>
      <c r="C5" s="104"/>
      <c r="D5" s="105">
        <v>100</v>
      </c>
      <c r="E5" s="105">
        <f>(D5/7.5345)</f>
        <v>13.272280841462605</v>
      </c>
      <c r="F5" s="106"/>
      <c r="G5" s="107"/>
      <c r="H5" s="107"/>
      <c r="I5" s="107"/>
      <c r="J5" s="108"/>
      <c r="K5" s="108"/>
      <c r="L5" s="104"/>
      <c r="M5" s="104"/>
      <c r="N5" s="109"/>
      <c r="O5" s="109"/>
      <c r="P5" s="109"/>
      <c r="Q5" s="109"/>
    </row>
    <row r="6" spans="1:17" s="1" customFormat="1" ht="45">
      <c r="A6" s="79" t="s">
        <v>95</v>
      </c>
      <c r="B6" s="104"/>
      <c r="C6" s="104"/>
      <c r="D6" s="105"/>
      <c r="E6" s="105"/>
      <c r="F6" s="106"/>
      <c r="G6" s="107"/>
      <c r="H6" s="107"/>
      <c r="I6" s="107"/>
      <c r="J6" s="108"/>
      <c r="K6" s="108"/>
      <c r="L6" s="104"/>
      <c r="M6" s="104"/>
      <c r="N6" s="109">
        <v>3000</v>
      </c>
      <c r="O6" s="105">
        <f>(N6/7.5345)</f>
        <v>398.1684252438781</v>
      </c>
      <c r="P6" s="109"/>
      <c r="Q6" s="109"/>
    </row>
    <row r="7" spans="1:17" s="1" customFormat="1" ht="12.75">
      <c r="A7" s="87">
        <v>653</v>
      </c>
      <c r="B7" s="105"/>
      <c r="C7" s="105"/>
      <c r="D7" s="105"/>
      <c r="E7" s="105"/>
      <c r="F7" s="105"/>
      <c r="G7" s="110"/>
      <c r="H7" s="110"/>
      <c r="I7" s="110"/>
      <c r="J7" s="110"/>
      <c r="K7" s="110"/>
      <c r="L7" s="105"/>
      <c r="M7" s="105"/>
      <c r="N7" s="105"/>
      <c r="O7" s="105"/>
      <c r="P7" s="105"/>
      <c r="Q7" s="105"/>
    </row>
    <row r="8" spans="1:17" s="1" customFormat="1" ht="12.75">
      <c r="A8" s="87" t="s">
        <v>43</v>
      </c>
      <c r="B8" s="105"/>
      <c r="C8" s="105"/>
      <c r="D8" s="105">
        <v>20000</v>
      </c>
      <c r="E8" s="105">
        <f>(D8/7.5345)</f>
        <v>2654.456168292521</v>
      </c>
      <c r="F8" s="105"/>
      <c r="G8" s="110"/>
      <c r="H8" s="110"/>
      <c r="I8" s="110"/>
      <c r="J8" s="110"/>
      <c r="K8" s="110"/>
      <c r="L8" s="105"/>
      <c r="M8" s="105"/>
      <c r="N8" s="105"/>
      <c r="O8" s="105"/>
      <c r="P8" s="105"/>
      <c r="Q8" s="105"/>
    </row>
    <row r="9" spans="1:17" s="1" customFormat="1" ht="12.75">
      <c r="A9" s="87">
        <v>663</v>
      </c>
      <c r="B9" s="105"/>
      <c r="C9" s="105"/>
      <c r="D9" s="105"/>
      <c r="E9" s="105"/>
      <c r="F9" s="105"/>
      <c r="G9" s="110"/>
      <c r="H9" s="110"/>
      <c r="I9" s="110"/>
      <c r="J9" s="110"/>
      <c r="K9" s="110"/>
      <c r="L9" s="105"/>
      <c r="M9" s="105"/>
      <c r="N9" s="105"/>
      <c r="O9" s="105"/>
      <c r="P9" s="105"/>
      <c r="Q9" s="105"/>
    </row>
    <row r="10" spans="1:17" s="1" customFormat="1" ht="22.5">
      <c r="A10" s="86" t="s">
        <v>42</v>
      </c>
      <c r="B10" s="105">
        <v>511421</v>
      </c>
      <c r="C10" s="105">
        <f>(B10/7.5345)</f>
        <v>67877.23140221646</v>
      </c>
      <c r="D10" s="105"/>
      <c r="E10" s="105" t="s">
        <v>36</v>
      </c>
      <c r="F10" s="105">
        <v>544900</v>
      </c>
      <c r="G10" s="105">
        <f>(F10/7.5345)</f>
        <v>72320.65830512973</v>
      </c>
      <c r="H10" s="110"/>
      <c r="I10" s="110"/>
      <c r="J10" s="110"/>
      <c r="K10" s="110"/>
      <c r="L10" s="105"/>
      <c r="M10" s="105"/>
      <c r="N10" s="105"/>
      <c r="O10" s="105"/>
      <c r="P10" s="105"/>
      <c r="Q10" s="105"/>
    </row>
    <row r="11" spans="1:17" s="1" customFormat="1" ht="12.75">
      <c r="A11" s="87">
        <v>673</v>
      </c>
      <c r="B11" s="105"/>
      <c r="C11" s="105"/>
      <c r="D11" s="105"/>
      <c r="E11" s="105"/>
      <c r="F11" s="105"/>
      <c r="G11" s="110"/>
      <c r="H11" s="110"/>
      <c r="I11" s="110"/>
      <c r="J11" s="110"/>
      <c r="K11" s="110"/>
      <c r="L11" s="105"/>
      <c r="M11" s="105"/>
      <c r="N11" s="105"/>
      <c r="O11" s="105"/>
      <c r="P11" s="105"/>
      <c r="Q11" s="105"/>
    </row>
    <row r="12" spans="1:17" s="1" customFormat="1" ht="24.75">
      <c r="A12" s="87" t="s">
        <v>53</v>
      </c>
      <c r="B12" s="105"/>
      <c r="C12" s="105"/>
      <c r="D12" s="105"/>
      <c r="E12" s="105"/>
      <c r="F12" s="105"/>
      <c r="G12" s="110"/>
      <c r="H12" s="110">
        <v>347443</v>
      </c>
      <c r="I12" s="105">
        <f>(H12/7.5345)</f>
        <v>46113.610724002916</v>
      </c>
      <c r="J12" s="110"/>
      <c r="K12" s="110"/>
      <c r="L12" s="105">
        <v>2273</v>
      </c>
      <c r="M12" s="105">
        <f>(L12/7.5345)</f>
        <v>301.678943526445</v>
      </c>
      <c r="N12" s="105"/>
      <c r="O12" s="105"/>
      <c r="P12" s="105"/>
      <c r="Q12" s="105"/>
    </row>
    <row r="13" spans="1:17" s="1" customFormat="1" ht="25.5" customHeight="1" thickBot="1">
      <c r="A13" s="88" t="s">
        <v>44</v>
      </c>
      <c r="B13" s="111"/>
      <c r="C13" s="111"/>
      <c r="D13" s="111"/>
      <c r="E13" s="111"/>
      <c r="F13" s="111"/>
      <c r="G13" s="112"/>
      <c r="H13" s="112"/>
      <c r="I13" s="111"/>
      <c r="J13" s="112"/>
      <c r="K13" s="112"/>
      <c r="L13" s="111"/>
      <c r="M13" s="111"/>
      <c r="N13" s="111"/>
      <c r="O13" s="111"/>
      <c r="P13" s="111">
        <v>275000</v>
      </c>
      <c r="Q13" s="111">
        <f>(P13/7.5345)</f>
        <v>36498.772314022164</v>
      </c>
    </row>
    <row r="14" spans="1:21" s="1" customFormat="1" ht="30" customHeight="1" thickBot="1">
      <c r="A14" s="78" t="s">
        <v>12</v>
      </c>
      <c r="B14" s="113">
        <f>SUM(B10:B13)</f>
        <v>511421</v>
      </c>
      <c r="C14" s="141">
        <f>(B14/7.5345)</f>
        <v>67877.23140221646</v>
      </c>
      <c r="D14" s="113">
        <f>SUM(D5:D13)</f>
        <v>20100</v>
      </c>
      <c r="E14" s="141">
        <f>(D14/7.5345)</f>
        <v>2667.7284491339833</v>
      </c>
      <c r="F14" s="113">
        <f>SUM(F10:F13)</f>
        <v>544900</v>
      </c>
      <c r="G14" s="141">
        <f>(F14/7.5345)</f>
        <v>72320.65830512973</v>
      </c>
      <c r="H14" s="142">
        <v>347443</v>
      </c>
      <c r="I14" s="141">
        <f>(H14/7.5345)</f>
        <v>46113.610724002916</v>
      </c>
      <c r="J14" s="113">
        <f>SUM(J4:J13)</f>
        <v>1679816</v>
      </c>
      <c r="K14" s="141">
        <f>(J14/7.5345)</f>
        <v>222949.89713982347</v>
      </c>
      <c r="L14" s="113">
        <f>SUM(L12:L13)</f>
        <v>2273</v>
      </c>
      <c r="M14" s="141">
        <f>(L14/7.5345)</f>
        <v>301.678943526445</v>
      </c>
      <c r="N14" s="113">
        <v>3000</v>
      </c>
      <c r="O14" s="141">
        <f>(N14/7.5345)</f>
        <v>398.1684252438781</v>
      </c>
      <c r="P14" s="113">
        <f>SUM(P13)</f>
        <v>275000</v>
      </c>
      <c r="Q14" s="143">
        <f>(P14/7.5345)</f>
        <v>36498.772314022164</v>
      </c>
      <c r="U14" s="141">
        <f>(T14/7.5345)</f>
        <v>0</v>
      </c>
    </row>
    <row r="15" spans="1:17" s="1" customFormat="1" ht="28.5" customHeight="1" thickBot="1">
      <c r="A15" s="7" t="s">
        <v>60</v>
      </c>
      <c r="B15" s="136">
        <f>(B14+D14+F14+H14+J14+L14+N14+P14)</f>
        <v>3383953</v>
      </c>
      <c r="C15" s="139" t="s">
        <v>92</v>
      </c>
      <c r="D15" s="138"/>
      <c r="E15" s="136">
        <f>(B15/7.5345)</f>
        <v>449127.74570309906</v>
      </c>
      <c r="F15" s="139" t="s">
        <v>93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40"/>
    </row>
    <row r="16" spans="1:17" ht="13.5" thickBot="1">
      <c r="A16" s="5"/>
      <c r="B16" s="114"/>
      <c r="C16" s="114"/>
      <c r="D16" s="114"/>
      <c r="E16" s="114"/>
      <c r="F16" s="115"/>
      <c r="G16" s="115"/>
      <c r="H16" s="115"/>
      <c r="I16" s="115"/>
      <c r="J16" s="116"/>
      <c r="K16" s="116"/>
      <c r="L16" s="116"/>
      <c r="M16" s="116"/>
      <c r="N16" s="117"/>
      <c r="O16" s="117"/>
      <c r="P16" s="117"/>
      <c r="Q16" s="118"/>
    </row>
    <row r="17" spans="1:17" ht="24" customHeight="1" thickBot="1">
      <c r="A17" s="54" t="s">
        <v>7</v>
      </c>
      <c r="B17" s="218" t="s">
        <v>62</v>
      </c>
      <c r="C17" s="219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1"/>
    </row>
    <row r="18" spans="1:19" ht="64.5" thickBot="1">
      <c r="A18" s="55" t="s">
        <v>8</v>
      </c>
      <c r="B18" s="131" t="s">
        <v>9</v>
      </c>
      <c r="C18" s="127" t="s">
        <v>79</v>
      </c>
      <c r="D18" s="132" t="s">
        <v>10</v>
      </c>
      <c r="E18" s="128" t="s">
        <v>80</v>
      </c>
      <c r="F18" s="133" t="s">
        <v>9</v>
      </c>
      <c r="G18" s="128" t="s">
        <v>79</v>
      </c>
      <c r="H18" s="128" t="s">
        <v>90</v>
      </c>
      <c r="I18" s="128" t="s">
        <v>91</v>
      </c>
      <c r="J18" s="133" t="s">
        <v>11</v>
      </c>
      <c r="K18" s="128" t="s">
        <v>81</v>
      </c>
      <c r="L18" s="133" t="s">
        <v>52</v>
      </c>
      <c r="M18" s="128" t="s">
        <v>82</v>
      </c>
      <c r="N18" s="129" t="s">
        <v>65</v>
      </c>
      <c r="O18" s="129" t="s">
        <v>88</v>
      </c>
      <c r="P18" s="134" t="s">
        <v>51</v>
      </c>
      <c r="Q18" s="130" t="s">
        <v>89</v>
      </c>
      <c r="S18" s="3" t="s">
        <v>36</v>
      </c>
    </row>
    <row r="19" spans="1:17" ht="22.5">
      <c r="A19" s="82" t="s">
        <v>41</v>
      </c>
      <c r="B19" s="109"/>
      <c r="C19" s="109"/>
      <c r="D19" s="105"/>
      <c r="E19" s="119"/>
      <c r="F19" s="120"/>
      <c r="G19" s="120"/>
      <c r="H19" s="120"/>
      <c r="I19" s="120"/>
      <c r="J19" s="109">
        <v>1688835</v>
      </c>
      <c r="K19" s="105">
        <f aca="true" t="shared" si="0" ref="K19:K25">(J19/7.5345)</f>
        <v>224146.924148915</v>
      </c>
      <c r="L19" s="109"/>
      <c r="M19" s="109"/>
      <c r="N19" s="109"/>
      <c r="O19" s="109"/>
      <c r="P19" s="109"/>
      <c r="Q19" s="109"/>
    </row>
    <row r="20" spans="1:17" ht="12.75">
      <c r="A20" s="82" t="s">
        <v>50</v>
      </c>
      <c r="B20" s="109"/>
      <c r="C20" s="109"/>
      <c r="D20" s="105">
        <v>100</v>
      </c>
      <c r="E20" s="105">
        <f aca="true" t="shared" si="1" ref="E20:E25">(D20/7.5345)</f>
        <v>13.272280841462605</v>
      </c>
      <c r="F20" s="120"/>
      <c r="G20" s="120"/>
      <c r="H20" s="120"/>
      <c r="I20" s="120"/>
      <c r="J20" s="109"/>
      <c r="K20" s="105">
        <f t="shared" si="0"/>
        <v>0</v>
      </c>
      <c r="L20" s="109"/>
      <c r="M20" s="109"/>
      <c r="N20" s="109"/>
      <c r="O20" s="109"/>
      <c r="P20" s="109"/>
      <c r="Q20" s="109"/>
    </row>
    <row r="21" spans="1:17" ht="35.25" customHeight="1">
      <c r="A21" s="79" t="s">
        <v>94</v>
      </c>
      <c r="B21" s="109"/>
      <c r="C21" s="109"/>
      <c r="D21" s="105"/>
      <c r="E21" s="105">
        <f t="shared" si="1"/>
        <v>0</v>
      </c>
      <c r="F21" s="120"/>
      <c r="G21" s="120"/>
      <c r="H21" s="120"/>
      <c r="I21" s="120"/>
      <c r="J21" s="109"/>
      <c r="K21" s="105">
        <f t="shared" si="0"/>
        <v>0</v>
      </c>
      <c r="L21" s="109"/>
      <c r="M21" s="109"/>
      <c r="N21" s="109">
        <v>3000</v>
      </c>
      <c r="O21" s="105">
        <f>(N21/7.5345)</f>
        <v>398.1684252438781</v>
      </c>
      <c r="P21" s="109"/>
      <c r="Q21" s="109"/>
    </row>
    <row r="22" spans="1:17" ht="12.75">
      <c r="A22" s="83" t="s">
        <v>43</v>
      </c>
      <c r="B22" s="105"/>
      <c r="C22" s="105"/>
      <c r="D22" s="105">
        <v>20000</v>
      </c>
      <c r="E22" s="105">
        <f t="shared" si="1"/>
        <v>2654.456168292521</v>
      </c>
      <c r="F22" s="119"/>
      <c r="G22" s="119"/>
      <c r="H22" s="119"/>
      <c r="I22" s="119"/>
      <c r="J22" s="105"/>
      <c r="K22" s="105">
        <f t="shared" si="0"/>
        <v>0</v>
      </c>
      <c r="L22" s="105"/>
      <c r="M22" s="105"/>
      <c r="N22" s="105"/>
      <c r="O22" s="105"/>
      <c r="P22" s="105"/>
      <c r="Q22" s="105"/>
    </row>
    <row r="23" spans="1:17" ht="24.75">
      <c r="A23" s="83" t="s">
        <v>53</v>
      </c>
      <c r="B23" s="105"/>
      <c r="C23" s="105"/>
      <c r="D23" s="105"/>
      <c r="E23" s="105">
        <f t="shared" si="1"/>
        <v>0</v>
      </c>
      <c r="F23" s="119"/>
      <c r="G23" s="105">
        <f>(F23/7.5345)</f>
        <v>0</v>
      </c>
      <c r="H23" s="119"/>
      <c r="I23" s="119"/>
      <c r="J23" s="105"/>
      <c r="K23" s="105">
        <f t="shared" si="0"/>
        <v>0</v>
      </c>
      <c r="L23" s="105">
        <v>2273</v>
      </c>
      <c r="M23" s="105">
        <f>(L23/7.5345)</f>
        <v>301.678943526445</v>
      </c>
      <c r="N23" s="105"/>
      <c r="O23" s="105"/>
      <c r="P23" s="105"/>
      <c r="Q23" s="105"/>
    </row>
    <row r="24" spans="1:17" ht="22.5">
      <c r="A24" s="82" t="s">
        <v>42</v>
      </c>
      <c r="B24" s="105">
        <v>511421</v>
      </c>
      <c r="C24" s="105">
        <f>(B24/7.5345)</f>
        <v>67877.23140221646</v>
      </c>
      <c r="D24" s="105"/>
      <c r="E24" s="105">
        <f t="shared" si="1"/>
        <v>0</v>
      </c>
      <c r="F24" s="119">
        <v>459900</v>
      </c>
      <c r="G24" s="105">
        <f>(F24/7.5345)</f>
        <v>61039.21958988652</v>
      </c>
      <c r="H24" s="119"/>
      <c r="I24" s="119"/>
      <c r="J24" s="105"/>
      <c r="K24" s="105">
        <f t="shared" si="0"/>
        <v>0</v>
      </c>
      <c r="L24" s="105"/>
      <c r="M24" s="105">
        <f>(L24/7.5345)</f>
        <v>0</v>
      </c>
      <c r="N24" s="105"/>
      <c r="O24" s="105"/>
      <c r="P24" s="105"/>
      <c r="Q24" s="105"/>
    </row>
    <row r="25" spans="1:17" s="1" customFormat="1" ht="30" customHeight="1" thickBot="1">
      <c r="A25" s="84" t="s">
        <v>12</v>
      </c>
      <c r="B25" s="111">
        <f>SUM(B24)</f>
        <v>511421</v>
      </c>
      <c r="C25" s="111">
        <f>(B25/7.5345)</f>
        <v>67877.23140221646</v>
      </c>
      <c r="D25" s="105">
        <f>SUM(D20:D24)</f>
        <v>20100</v>
      </c>
      <c r="E25" s="105">
        <f t="shared" si="1"/>
        <v>2667.7284491339833</v>
      </c>
      <c r="F25" s="126">
        <f>SUM(F24)</f>
        <v>459900</v>
      </c>
      <c r="G25" s="105">
        <f>(F25/7.5345)</f>
        <v>61039.21958988652</v>
      </c>
      <c r="H25" s="126"/>
      <c r="I25" s="126"/>
      <c r="J25" s="125">
        <f>SUM(J19:J24)</f>
        <v>1688835</v>
      </c>
      <c r="K25" s="105">
        <f t="shared" si="0"/>
        <v>224146.924148915</v>
      </c>
      <c r="L25" s="126">
        <f>SUM(L23:L24)</f>
        <v>2273</v>
      </c>
      <c r="M25" s="105">
        <f>(L25/7.5345)</f>
        <v>301.678943526445</v>
      </c>
      <c r="N25" s="125">
        <v>3000</v>
      </c>
      <c r="O25" s="105">
        <f>(N25/7.5345)</f>
        <v>398.1684252438781</v>
      </c>
      <c r="P25" s="121"/>
      <c r="Q25" s="121">
        <v>0</v>
      </c>
    </row>
    <row r="26" spans="1:17" s="1" customFormat="1" ht="28.5" customHeight="1" thickBot="1">
      <c r="A26" s="7" t="s">
        <v>61</v>
      </c>
      <c r="B26" s="159">
        <f>(B25+D25+F25+J25+L25+N25)</f>
        <v>2685529</v>
      </c>
      <c r="C26" s="160" t="s">
        <v>92</v>
      </c>
      <c r="D26" s="138"/>
      <c r="E26" s="136">
        <f>(B26/7.5345)</f>
        <v>356430.9509589223</v>
      </c>
      <c r="F26" s="139" t="s">
        <v>93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9"/>
    </row>
    <row r="27" spans="2:17" ht="13.5" thickBot="1">
      <c r="B27" s="122"/>
      <c r="C27" s="122"/>
      <c r="D27" s="122"/>
      <c r="E27" s="122"/>
      <c r="F27" s="123"/>
      <c r="G27" s="123"/>
      <c r="H27" s="123"/>
      <c r="I27" s="123"/>
      <c r="J27" s="124"/>
      <c r="K27" s="124"/>
      <c r="L27" s="124"/>
      <c r="M27" s="124"/>
      <c r="N27" s="117"/>
      <c r="O27" s="117"/>
      <c r="P27" s="117"/>
      <c r="Q27" s="117"/>
    </row>
    <row r="28" spans="1:17" ht="26.25" thickBot="1">
      <c r="A28" s="54" t="s">
        <v>7</v>
      </c>
      <c r="B28" s="222" t="s">
        <v>64</v>
      </c>
      <c r="C28" s="223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</row>
    <row r="29" spans="1:17" ht="64.5" thickBot="1">
      <c r="A29" s="55" t="s">
        <v>8</v>
      </c>
      <c r="B29" s="135" t="s">
        <v>9</v>
      </c>
      <c r="C29" s="127" t="s">
        <v>79</v>
      </c>
      <c r="D29" s="133" t="s">
        <v>10</v>
      </c>
      <c r="E29" s="128" t="s">
        <v>80</v>
      </c>
      <c r="F29" s="133" t="s">
        <v>9</v>
      </c>
      <c r="G29" s="128" t="s">
        <v>79</v>
      </c>
      <c r="H29" s="128" t="s">
        <v>90</v>
      </c>
      <c r="I29" s="128" t="s">
        <v>91</v>
      </c>
      <c r="J29" s="133" t="s">
        <v>11</v>
      </c>
      <c r="K29" s="128" t="s">
        <v>81</v>
      </c>
      <c r="L29" s="133" t="s">
        <v>52</v>
      </c>
      <c r="M29" s="128" t="s">
        <v>82</v>
      </c>
      <c r="N29" s="129" t="s">
        <v>65</v>
      </c>
      <c r="O29" s="129" t="s">
        <v>88</v>
      </c>
      <c r="P29" s="134" t="s">
        <v>51</v>
      </c>
      <c r="Q29" s="130" t="s">
        <v>89</v>
      </c>
    </row>
    <row r="30" spans="1:17" ht="22.5">
      <c r="A30" s="79" t="s">
        <v>41</v>
      </c>
      <c r="B30" s="109"/>
      <c r="C30" s="109"/>
      <c r="D30" s="105"/>
      <c r="E30" s="105"/>
      <c r="F30" s="106"/>
      <c r="G30" s="106"/>
      <c r="H30" s="106"/>
      <c r="I30" s="106"/>
      <c r="J30" s="109">
        <v>1689592</v>
      </c>
      <c r="K30" s="109"/>
      <c r="L30" s="109"/>
      <c r="M30" s="109"/>
      <c r="N30" s="109"/>
      <c r="O30" s="109"/>
      <c r="P30" s="109"/>
      <c r="Q30" s="109"/>
    </row>
    <row r="31" spans="1:17" ht="35.25" customHeight="1">
      <c r="A31" s="79" t="s">
        <v>94</v>
      </c>
      <c r="B31" s="109"/>
      <c r="C31" s="109"/>
      <c r="D31" s="105"/>
      <c r="E31" s="105"/>
      <c r="F31" s="106"/>
      <c r="G31" s="106"/>
      <c r="H31" s="106"/>
      <c r="I31" s="106"/>
      <c r="J31" s="109"/>
      <c r="K31" s="109"/>
      <c r="L31" s="109"/>
      <c r="M31" s="109"/>
      <c r="N31" s="109">
        <v>3000</v>
      </c>
      <c r="O31" s="105">
        <f>(N31/7.5345)</f>
        <v>398.1684252438781</v>
      </c>
      <c r="P31" s="109"/>
      <c r="Q31" s="109"/>
    </row>
    <row r="32" spans="1:17" ht="12.75">
      <c r="A32" s="79" t="s">
        <v>50</v>
      </c>
      <c r="B32" s="109"/>
      <c r="C32" s="109"/>
      <c r="D32" s="105">
        <v>100</v>
      </c>
      <c r="E32" s="105">
        <f>(D32/7.5345)</f>
        <v>13.272280841462605</v>
      </c>
      <c r="F32" s="106"/>
      <c r="G32" s="106"/>
      <c r="H32" s="106"/>
      <c r="I32" s="106"/>
      <c r="J32" s="109"/>
      <c r="K32" s="109"/>
      <c r="L32" s="109"/>
      <c r="M32" s="109"/>
      <c r="N32" s="109"/>
      <c r="O32" s="109"/>
      <c r="P32" s="109"/>
      <c r="Q32" s="109"/>
    </row>
    <row r="33" spans="1:17" ht="12.75">
      <c r="A33" s="80" t="s">
        <v>43</v>
      </c>
      <c r="B33" s="105"/>
      <c r="C33" s="105"/>
      <c r="D33" s="105">
        <v>20000</v>
      </c>
      <c r="E33" s="105">
        <f>(D33/7.5345)</f>
        <v>2654.456168292521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ht="24.75">
      <c r="A34" s="80" t="s">
        <v>53</v>
      </c>
      <c r="B34" s="105"/>
      <c r="C34" s="105"/>
      <c r="D34" s="105"/>
      <c r="E34" s="105">
        <f>(D34/7.5345)</f>
        <v>0</v>
      </c>
      <c r="F34" s="105"/>
      <c r="G34" s="105"/>
      <c r="H34" s="105"/>
      <c r="I34" s="105"/>
      <c r="J34" s="105"/>
      <c r="K34" s="105"/>
      <c r="L34" s="105">
        <v>2273</v>
      </c>
      <c r="M34" s="105">
        <f>(L34/7.5345)</f>
        <v>301.678943526445</v>
      </c>
      <c r="N34" s="105"/>
      <c r="O34" s="105"/>
      <c r="P34" s="105"/>
      <c r="Q34" s="105"/>
    </row>
    <row r="35" spans="1:17" ht="23.25" customHeight="1" thickBot="1">
      <c r="A35" s="81" t="s">
        <v>55</v>
      </c>
      <c r="B35" s="111">
        <v>511421</v>
      </c>
      <c r="C35" s="111">
        <f>(B35/7.5345)</f>
        <v>67877.23140221646</v>
      </c>
      <c r="D35" s="111"/>
      <c r="E35" s="111">
        <f>(D35/7.5345)</f>
        <v>0</v>
      </c>
      <c r="F35" s="111">
        <v>459900</v>
      </c>
      <c r="G35" s="111">
        <f>(F35/7.5345)</f>
        <v>61039.21958988652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s="1" customFormat="1" ht="30" customHeight="1" thickBot="1">
      <c r="A36" s="78" t="s">
        <v>12</v>
      </c>
      <c r="B36" s="144">
        <f>SUM(B35)</f>
        <v>511421</v>
      </c>
      <c r="C36" s="141">
        <f>(B36/7.5345)</f>
        <v>67877.23140221646</v>
      </c>
      <c r="D36" s="113">
        <f>SUM(D32:D35)</f>
        <v>20100</v>
      </c>
      <c r="E36" s="141">
        <f>(D36/7.5345)</f>
        <v>2667.7284491339833</v>
      </c>
      <c r="F36" s="145">
        <f>SUM(F33:F35)</f>
        <v>459900</v>
      </c>
      <c r="G36" s="141">
        <f>(F36/7.5345)</f>
        <v>61039.21958988652</v>
      </c>
      <c r="H36" s="145"/>
      <c r="I36" s="145"/>
      <c r="J36" s="113">
        <f>SUM(J30:J35)</f>
        <v>1689592</v>
      </c>
      <c r="K36" s="141">
        <f>(J36/7.5345)</f>
        <v>224247.39531488484</v>
      </c>
      <c r="L36" s="145">
        <f>SUM(L34:L35)</f>
        <v>2273</v>
      </c>
      <c r="M36" s="141">
        <f>(L36/7.5345)</f>
        <v>301.678943526445</v>
      </c>
      <c r="N36" s="113">
        <f>SUM(N31:N35)</f>
        <v>3000</v>
      </c>
      <c r="O36" s="141">
        <f>(N36/7.5345)</f>
        <v>398.1684252438781</v>
      </c>
      <c r="P36" s="146"/>
      <c r="Q36" s="146">
        <v>0</v>
      </c>
    </row>
    <row r="37" spans="1:17" s="1" customFormat="1" ht="28.5" customHeight="1" thickBot="1">
      <c r="A37" s="7" t="s">
        <v>63</v>
      </c>
      <c r="B37" s="136">
        <f>(B36+D36+F36+J36+L36+N36)</f>
        <v>2686286</v>
      </c>
      <c r="C37" s="139" t="s">
        <v>92</v>
      </c>
      <c r="D37" s="137"/>
      <c r="E37" s="136">
        <f>(B37/7.5345)</f>
        <v>356531.4221248921</v>
      </c>
      <c r="F37" s="139" t="s">
        <v>93</v>
      </c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9"/>
    </row>
    <row r="38" spans="4:13" ht="13.5" customHeight="1">
      <c r="D38" s="11"/>
      <c r="E38" s="11"/>
      <c r="F38" s="9"/>
      <c r="G38" s="9"/>
      <c r="H38" s="9"/>
      <c r="I38" s="9"/>
      <c r="J38" s="12"/>
      <c r="K38" s="12"/>
      <c r="L38" s="12"/>
      <c r="M38" s="12"/>
    </row>
    <row r="39" spans="4:13" ht="13.5" customHeight="1">
      <c r="D39" s="11"/>
      <c r="E39" s="11"/>
      <c r="F39" s="13"/>
      <c r="G39" s="13"/>
      <c r="H39" s="13"/>
      <c r="I39" s="13"/>
      <c r="J39" s="14"/>
      <c r="K39" s="14"/>
      <c r="L39" s="14"/>
      <c r="M39" s="14"/>
    </row>
    <row r="40" spans="6:13" ht="13.5" customHeight="1">
      <c r="F40" s="15"/>
      <c r="G40" s="15"/>
      <c r="H40" s="15"/>
      <c r="I40" s="15"/>
      <c r="J40" s="16"/>
      <c r="K40" s="16"/>
      <c r="L40" s="16"/>
      <c r="M40" s="16"/>
    </row>
    <row r="41" spans="6:13" ht="13.5" customHeight="1">
      <c r="F41" s="17"/>
      <c r="G41" s="17"/>
      <c r="H41" s="17"/>
      <c r="I41" s="17"/>
      <c r="J41" s="18" t="s">
        <v>36</v>
      </c>
      <c r="K41" s="18"/>
      <c r="L41" s="18"/>
      <c r="M41" s="18"/>
    </row>
    <row r="42" spans="6:13" ht="13.5" customHeight="1">
      <c r="F42" s="9"/>
      <c r="G42" s="9"/>
      <c r="H42" s="9"/>
      <c r="I42" s="9"/>
      <c r="J42" s="10"/>
      <c r="K42" s="10"/>
      <c r="L42" s="10"/>
      <c r="M42" s="10"/>
    </row>
    <row r="43" spans="4:13" ht="28.5" customHeight="1">
      <c r="D43" s="11"/>
      <c r="E43" s="11"/>
      <c r="F43" s="9"/>
      <c r="G43" s="9"/>
      <c r="H43" s="9"/>
      <c r="I43" s="9"/>
      <c r="J43" s="19"/>
      <c r="K43" s="19"/>
      <c r="L43" s="19"/>
      <c r="M43" s="19"/>
    </row>
    <row r="44" spans="4:13" ht="13.5" customHeight="1">
      <c r="D44" s="11"/>
      <c r="E44" s="11"/>
      <c r="F44" s="9"/>
      <c r="G44" s="9"/>
      <c r="H44" s="9"/>
      <c r="I44" s="9"/>
      <c r="J44" s="14"/>
      <c r="K44" s="14"/>
      <c r="L44" s="14"/>
      <c r="M44" s="14"/>
    </row>
    <row r="45" spans="6:13" ht="13.5" customHeight="1">
      <c r="F45" s="9"/>
      <c r="G45" s="9"/>
      <c r="H45" s="9"/>
      <c r="I45" s="9"/>
      <c r="J45" s="10"/>
      <c r="K45" s="10"/>
      <c r="L45" s="10"/>
      <c r="M45" s="10"/>
    </row>
    <row r="46" spans="6:13" ht="13.5" customHeight="1">
      <c r="F46" s="9"/>
      <c r="G46" s="9"/>
      <c r="H46" s="9"/>
      <c r="I46" s="9"/>
      <c r="J46" s="18"/>
      <c r="K46" s="18"/>
      <c r="L46" s="18"/>
      <c r="M46" s="18"/>
    </row>
    <row r="47" spans="6:13" ht="13.5" customHeight="1">
      <c r="F47" s="9"/>
      <c r="G47" s="9"/>
      <c r="H47" s="9"/>
      <c r="I47" s="9"/>
      <c r="J47" s="10"/>
      <c r="K47" s="10"/>
      <c r="L47" s="10"/>
      <c r="M47" s="10"/>
    </row>
    <row r="48" spans="6:13" ht="22.5" customHeight="1">
      <c r="F48" s="9"/>
      <c r="G48" s="9"/>
      <c r="H48" s="9"/>
      <c r="I48" s="9"/>
      <c r="J48" s="20"/>
      <c r="K48" s="20"/>
      <c r="L48" s="20"/>
      <c r="M48" s="20"/>
    </row>
    <row r="49" spans="6:13" ht="13.5" customHeight="1">
      <c r="F49" s="15"/>
      <c r="G49" s="15"/>
      <c r="H49" s="15"/>
      <c r="I49" s="15"/>
      <c r="J49" s="16"/>
      <c r="K49" s="16"/>
      <c r="L49" s="16"/>
      <c r="M49" s="16"/>
    </row>
    <row r="50" spans="2:13" ht="13.5" customHeight="1">
      <c r="B50" s="11"/>
      <c r="C50" s="11"/>
      <c r="F50" s="15"/>
      <c r="G50" s="15"/>
      <c r="H50" s="15"/>
      <c r="I50" s="15"/>
      <c r="J50" s="21"/>
      <c r="K50" s="21"/>
      <c r="L50" s="21"/>
      <c r="M50" s="21"/>
    </row>
    <row r="51" spans="4:13" ht="13.5" customHeight="1">
      <c r="D51" s="11"/>
      <c r="E51" s="11"/>
      <c r="F51" s="15"/>
      <c r="G51" s="15"/>
      <c r="H51" s="15"/>
      <c r="I51" s="15"/>
      <c r="J51" s="22"/>
      <c r="K51" s="22"/>
      <c r="L51" s="22"/>
      <c r="M51" s="22"/>
    </row>
    <row r="52" spans="4:13" ht="13.5" customHeight="1">
      <c r="D52" s="11"/>
      <c r="E52" s="11"/>
      <c r="F52" s="17"/>
      <c r="G52" s="17"/>
      <c r="H52" s="17"/>
      <c r="I52" s="17"/>
      <c r="J52" s="14"/>
      <c r="K52" s="14"/>
      <c r="L52" s="14"/>
      <c r="M52" s="14"/>
    </row>
    <row r="53" spans="6:13" ht="13.5" customHeight="1">
      <c r="F53" s="9"/>
      <c r="G53" s="9"/>
      <c r="H53" s="9"/>
      <c r="I53" s="9"/>
      <c r="J53" s="10"/>
      <c r="K53" s="10"/>
      <c r="L53" s="10"/>
      <c r="M53" s="10"/>
    </row>
    <row r="54" spans="2:13" ht="13.5" customHeight="1">
      <c r="B54" s="11"/>
      <c r="C54" s="11"/>
      <c r="F54" s="9"/>
      <c r="G54" s="9"/>
      <c r="H54" s="9"/>
      <c r="I54" s="9"/>
      <c r="J54" s="12"/>
      <c r="K54" s="12"/>
      <c r="L54" s="12"/>
      <c r="M54" s="12"/>
    </row>
    <row r="55" spans="4:13" ht="13.5" customHeight="1">
      <c r="D55" s="11"/>
      <c r="E55" s="11"/>
      <c r="F55" s="9"/>
      <c r="G55" s="9"/>
      <c r="H55" s="9"/>
      <c r="I55" s="9"/>
      <c r="J55" s="21"/>
      <c r="K55" s="21"/>
      <c r="L55" s="21"/>
      <c r="M55" s="21"/>
    </row>
    <row r="56" spans="4:13" ht="13.5" customHeight="1">
      <c r="D56" s="11"/>
      <c r="E56" s="11"/>
      <c r="F56" s="17"/>
      <c r="G56" s="17"/>
      <c r="H56" s="17"/>
      <c r="I56" s="17"/>
      <c r="J56" s="14"/>
      <c r="K56" s="14"/>
      <c r="L56" s="14"/>
      <c r="M56" s="14"/>
    </row>
    <row r="57" spans="6:13" ht="13.5" customHeight="1">
      <c r="F57" s="15"/>
      <c r="G57" s="15"/>
      <c r="H57" s="15"/>
      <c r="I57" s="15"/>
      <c r="J57" s="10"/>
      <c r="K57" s="10"/>
      <c r="L57" s="10"/>
      <c r="M57" s="10"/>
    </row>
    <row r="58" spans="4:13" ht="13.5" customHeight="1">
      <c r="D58" s="11"/>
      <c r="E58" s="11"/>
      <c r="F58" s="15"/>
      <c r="G58" s="15"/>
      <c r="H58" s="15"/>
      <c r="I58" s="15"/>
      <c r="J58" s="21"/>
      <c r="K58" s="21"/>
      <c r="L58" s="21"/>
      <c r="M58" s="21"/>
    </row>
    <row r="59" spans="6:13" ht="22.5" customHeight="1">
      <c r="F59" s="17"/>
      <c r="G59" s="17"/>
      <c r="H59" s="17"/>
      <c r="I59" s="17"/>
      <c r="J59" s="20"/>
      <c r="K59" s="20"/>
      <c r="L59" s="20"/>
      <c r="M59" s="20"/>
    </row>
    <row r="60" spans="6:13" ht="13.5" customHeight="1">
      <c r="F60" s="9"/>
      <c r="G60" s="9"/>
      <c r="H60" s="9"/>
      <c r="I60" s="9"/>
      <c r="J60" s="10"/>
      <c r="K60" s="10"/>
      <c r="L60" s="10"/>
      <c r="M60" s="10"/>
    </row>
    <row r="61" spans="6:13" ht="13.5" customHeight="1">
      <c r="F61" s="17"/>
      <c r="G61" s="17"/>
      <c r="H61" s="17"/>
      <c r="I61" s="17"/>
      <c r="J61" s="14"/>
      <c r="K61" s="14"/>
      <c r="L61" s="14"/>
      <c r="M61" s="14"/>
    </row>
    <row r="62" spans="6:13" ht="13.5" customHeight="1">
      <c r="F62" s="9"/>
      <c r="G62" s="9"/>
      <c r="H62" s="9"/>
      <c r="I62" s="9"/>
      <c r="J62" s="10"/>
      <c r="K62" s="10"/>
      <c r="L62" s="10"/>
      <c r="M62" s="10"/>
    </row>
    <row r="63" spans="6:13" ht="13.5" customHeight="1">
      <c r="F63" s="9"/>
      <c r="G63" s="9"/>
      <c r="H63" s="9"/>
      <c r="I63" s="9"/>
      <c r="J63" s="10"/>
      <c r="K63" s="10"/>
      <c r="L63" s="10"/>
      <c r="M63" s="10"/>
    </row>
    <row r="64" spans="1:13" ht="13.5" customHeight="1">
      <c r="A64" s="11"/>
      <c r="F64" s="23"/>
      <c r="G64" s="23"/>
      <c r="H64" s="23"/>
      <c r="I64" s="23"/>
      <c r="J64" s="21"/>
      <c r="K64" s="21"/>
      <c r="L64" s="21"/>
      <c r="M64" s="21"/>
    </row>
    <row r="65" spans="2:13" ht="13.5" customHeight="1">
      <c r="B65" s="11"/>
      <c r="C65" s="11"/>
      <c r="D65" s="11"/>
      <c r="E65" s="11"/>
      <c r="F65" s="24"/>
      <c r="G65" s="24"/>
      <c r="H65" s="24"/>
      <c r="I65" s="24"/>
      <c r="J65" s="21"/>
      <c r="K65" s="21"/>
      <c r="L65" s="21"/>
      <c r="M65" s="21"/>
    </row>
    <row r="66" spans="2:13" ht="13.5" customHeight="1">
      <c r="B66" s="11"/>
      <c r="C66" s="11"/>
      <c r="D66" s="11"/>
      <c r="E66" s="11"/>
      <c r="F66" s="24"/>
      <c r="G66" s="24"/>
      <c r="H66" s="24"/>
      <c r="I66" s="24"/>
      <c r="J66" s="12"/>
      <c r="K66" s="12"/>
      <c r="L66" s="12"/>
      <c r="M66" s="12"/>
    </row>
    <row r="67" spans="2:13" ht="13.5" customHeight="1">
      <c r="B67" s="11"/>
      <c r="C67" s="11"/>
      <c r="D67" s="11"/>
      <c r="E67" s="11"/>
      <c r="F67" s="17"/>
      <c r="G67" s="17"/>
      <c r="H67" s="17"/>
      <c r="I67" s="17"/>
      <c r="J67" s="18"/>
      <c r="K67" s="18"/>
      <c r="L67" s="18"/>
      <c r="M67" s="18"/>
    </row>
    <row r="68" spans="6:13" ht="12.75">
      <c r="F68" s="9"/>
      <c r="G68" s="9"/>
      <c r="H68" s="9"/>
      <c r="I68" s="9"/>
      <c r="J68" s="10"/>
      <c r="K68" s="10"/>
      <c r="L68" s="10"/>
      <c r="M68" s="10"/>
    </row>
    <row r="69" spans="2:13" ht="12.75">
      <c r="B69" s="11"/>
      <c r="C69" s="11"/>
      <c r="F69" s="9"/>
      <c r="G69" s="9"/>
      <c r="H69" s="9"/>
      <c r="I69" s="9"/>
      <c r="J69" s="21"/>
      <c r="K69" s="21"/>
      <c r="L69" s="21"/>
      <c r="M69" s="21"/>
    </row>
    <row r="70" spans="4:13" ht="12.75">
      <c r="D70" s="11"/>
      <c r="E70" s="11"/>
      <c r="F70" s="9"/>
      <c r="G70" s="9"/>
      <c r="H70" s="9"/>
      <c r="I70" s="9"/>
      <c r="J70" s="12"/>
      <c r="K70" s="12"/>
      <c r="L70" s="12"/>
      <c r="M70" s="12"/>
    </row>
    <row r="71" spans="4:13" ht="12.75">
      <c r="D71" s="11"/>
      <c r="E71" s="11"/>
      <c r="F71" s="17"/>
      <c r="G71" s="17"/>
      <c r="H71" s="17"/>
      <c r="I71" s="17"/>
      <c r="J71" s="14"/>
      <c r="K71" s="14"/>
      <c r="L71" s="14"/>
      <c r="M71" s="14"/>
    </row>
    <row r="72" spans="6:13" ht="12.75">
      <c r="F72" s="9"/>
      <c r="G72" s="9"/>
      <c r="H72" s="9"/>
      <c r="I72" s="9"/>
      <c r="J72" s="10"/>
      <c r="K72" s="10"/>
      <c r="L72" s="10"/>
      <c r="M72" s="10"/>
    </row>
    <row r="73" spans="6:13" ht="12.75">
      <c r="F73" s="9"/>
      <c r="G73" s="9"/>
      <c r="H73" s="9"/>
      <c r="I73" s="9"/>
      <c r="J73" s="10"/>
      <c r="K73" s="10"/>
      <c r="L73" s="10"/>
      <c r="M73" s="10"/>
    </row>
    <row r="74" spans="6:13" ht="12.75">
      <c r="F74" s="25"/>
      <c r="G74" s="25"/>
      <c r="H74" s="25"/>
      <c r="I74" s="25"/>
      <c r="J74" s="26"/>
      <c r="K74" s="26"/>
      <c r="L74" s="26"/>
      <c r="M74" s="26"/>
    </row>
    <row r="75" spans="6:13" ht="12.75">
      <c r="F75" s="9"/>
      <c r="G75" s="9"/>
      <c r="H75" s="9"/>
      <c r="I75" s="9"/>
      <c r="J75" s="10"/>
      <c r="K75" s="10"/>
      <c r="L75" s="10"/>
      <c r="M75" s="10"/>
    </row>
    <row r="76" spans="6:13" ht="12.75">
      <c r="F76" s="9"/>
      <c r="G76" s="9"/>
      <c r="H76" s="9"/>
      <c r="I76" s="9"/>
      <c r="J76" s="10"/>
      <c r="K76" s="10"/>
      <c r="L76" s="10"/>
      <c r="M76" s="10"/>
    </row>
    <row r="77" spans="6:13" ht="12.75">
      <c r="F77" s="9"/>
      <c r="G77" s="9"/>
      <c r="H77" s="9"/>
      <c r="I77" s="9"/>
      <c r="J77" s="10"/>
      <c r="K77" s="10"/>
      <c r="L77" s="10"/>
      <c r="M77" s="10"/>
    </row>
    <row r="78" spans="6:13" ht="12.75">
      <c r="F78" s="17"/>
      <c r="G78" s="17"/>
      <c r="H78" s="17"/>
      <c r="I78" s="17"/>
      <c r="J78" s="14"/>
      <c r="K78" s="14"/>
      <c r="L78" s="14"/>
      <c r="M78" s="14"/>
    </row>
    <row r="79" spans="6:13" ht="12.75">
      <c r="F79" s="9"/>
      <c r="G79" s="9"/>
      <c r="H79" s="9"/>
      <c r="I79" s="9"/>
      <c r="J79" s="10"/>
      <c r="K79" s="10"/>
      <c r="L79" s="10"/>
      <c r="M79" s="10"/>
    </row>
    <row r="80" spans="6:13" ht="12.75">
      <c r="F80" s="17"/>
      <c r="G80" s="17"/>
      <c r="H80" s="17"/>
      <c r="I80" s="17"/>
      <c r="J80" s="14"/>
      <c r="K80" s="14"/>
      <c r="L80" s="14"/>
      <c r="M80" s="14"/>
    </row>
    <row r="81" spans="6:13" ht="12.75">
      <c r="F81" s="9"/>
      <c r="G81" s="9"/>
      <c r="H81" s="9"/>
      <c r="I81" s="9"/>
      <c r="J81" s="10"/>
      <c r="K81" s="10"/>
      <c r="L81" s="10"/>
      <c r="M81" s="10"/>
    </row>
    <row r="82" spans="6:13" ht="12.75">
      <c r="F82" s="9"/>
      <c r="G82" s="9"/>
      <c r="H82" s="9"/>
      <c r="I82" s="9"/>
      <c r="J82" s="10"/>
      <c r="K82" s="10"/>
      <c r="L82" s="10"/>
      <c r="M82" s="10"/>
    </row>
    <row r="83" spans="6:13" ht="12.75">
      <c r="F83" s="9"/>
      <c r="G83" s="9"/>
      <c r="H83" s="9"/>
      <c r="I83" s="9"/>
      <c r="J83" s="10"/>
      <c r="K83" s="10"/>
      <c r="L83" s="10"/>
      <c r="M83" s="10"/>
    </row>
    <row r="84" spans="6:13" ht="12.75">
      <c r="F84" s="9"/>
      <c r="G84" s="9"/>
      <c r="H84" s="9"/>
      <c r="I84" s="9"/>
      <c r="J84" s="10"/>
      <c r="K84" s="10"/>
      <c r="L84" s="10"/>
      <c r="M84" s="10"/>
    </row>
    <row r="85" spans="1:13" ht="28.5" customHeight="1">
      <c r="A85" s="27"/>
      <c r="B85" s="27"/>
      <c r="C85" s="27"/>
      <c r="D85" s="27"/>
      <c r="E85" s="27"/>
      <c r="F85" s="28"/>
      <c r="G85" s="28"/>
      <c r="H85" s="28"/>
      <c r="I85" s="28"/>
      <c r="J85" s="29"/>
      <c r="K85" s="76"/>
      <c r="L85" s="76"/>
      <c r="M85" s="76"/>
    </row>
    <row r="86" spans="4:13" ht="12.75">
      <c r="D86" s="11"/>
      <c r="E86" s="11"/>
      <c r="F86" s="9"/>
      <c r="G86" s="9"/>
      <c r="H86" s="9"/>
      <c r="I86" s="9"/>
      <c r="J86" s="12"/>
      <c r="K86" s="12"/>
      <c r="L86" s="12"/>
      <c r="M86" s="12"/>
    </row>
    <row r="87" spans="6:13" ht="12.75">
      <c r="F87" s="30"/>
      <c r="G87" s="30"/>
      <c r="H87" s="30"/>
      <c r="I87" s="30"/>
      <c r="J87" s="31"/>
      <c r="K87" s="31"/>
      <c r="L87" s="31"/>
      <c r="M87" s="31"/>
    </row>
    <row r="88" spans="6:13" ht="12.75">
      <c r="F88" s="9"/>
      <c r="G88" s="9"/>
      <c r="H88" s="9"/>
      <c r="I88" s="9"/>
      <c r="J88" s="10"/>
      <c r="K88" s="10"/>
      <c r="L88" s="10"/>
      <c r="M88" s="10"/>
    </row>
    <row r="89" spans="6:13" ht="12.75">
      <c r="F89" s="25"/>
      <c r="G89" s="25"/>
      <c r="H89" s="25"/>
      <c r="I89" s="25"/>
      <c r="J89" s="26"/>
      <c r="K89" s="26"/>
      <c r="L89" s="26"/>
      <c r="M89" s="26"/>
    </row>
    <row r="90" spans="6:13" ht="12.75">
      <c r="F90" s="25"/>
      <c r="G90" s="25"/>
      <c r="H90" s="25"/>
      <c r="I90" s="25"/>
      <c r="J90" s="26"/>
      <c r="K90" s="26"/>
      <c r="L90" s="26"/>
      <c r="M90" s="26"/>
    </row>
    <row r="91" spans="6:13" ht="12.75">
      <c r="F91" s="9"/>
      <c r="G91" s="9"/>
      <c r="H91" s="9"/>
      <c r="I91" s="9"/>
      <c r="J91" s="10"/>
      <c r="K91" s="10"/>
      <c r="L91" s="10"/>
      <c r="M91" s="10"/>
    </row>
    <row r="92" spans="6:13" ht="12.75">
      <c r="F92" s="17"/>
      <c r="G92" s="17"/>
      <c r="H92" s="17"/>
      <c r="I92" s="17"/>
      <c r="J92" s="14"/>
      <c r="K92" s="14"/>
      <c r="L92" s="14"/>
      <c r="M92" s="14"/>
    </row>
    <row r="93" spans="6:13" ht="12.75">
      <c r="F93" s="9"/>
      <c r="G93" s="9"/>
      <c r="H93" s="9"/>
      <c r="I93" s="9"/>
      <c r="J93" s="10"/>
      <c r="K93" s="10"/>
      <c r="L93" s="10"/>
      <c r="M93" s="10"/>
    </row>
    <row r="94" spans="6:13" ht="12.75">
      <c r="F94" s="9"/>
      <c r="G94" s="9"/>
      <c r="H94" s="9"/>
      <c r="I94" s="9"/>
      <c r="J94" s="10"/>
      <c r="K94" s="10"/>
      <c r="L94" s="10"/>
      <c r="M94" s="10"/>
    </row>
    <row r="95" spans="6:13" ht="12.75">
      <c r="F95" s="17"/>
      <c r="G95" s="17"/>
      <c r="H95" s="17"/>
      <c r="I95" s="17"/>
      <c r="J95" s="14"/>
      <c r="K95" s="14"/>
      <c r="L95" s="14"/>
      <c r="M95" s="14"/>
    </row>
    <row r="96" spans="6:13" ht="12.75">
      <c r="F96" s="9"/>
      <c r="G96" s="9"/>
      <c r="H96" s="9"/>
      <c r="I96" s="9"/>
      <c r="J96" s="10"/>
      <c r="K96" s="10"/>
      <c r="L96" s="10"/>
      <c r="M96" s="10"/>
    </row>
    <row r="97" spans="6:13" ht="12.75">
      <c r="F97" s="25"/>
      <c r="G97" s="25"/>
      <c r="H97" s="25"/>
      <c r="I97" s="25"/>
      <c r="J97" s="26"/>
      <c r="K97" s="26"/>
      <c r="L97" s="26"/>
      <c r="M97" s="26"/>
    </row>
    <row r="98" spans="6:13" ht="12.75">
      <c r="F98" s="17"/>
      <c r="G98" s="17"/>
      <c r="H98" s="17"/>
      <c r="I98" s="17"/>
      <c r="J98" s="31"/>
      <c r="K98" s="31"/>
      <c r="L98" s="31"/>
      <c r="M98" s="31"/>
    </row>
    <row r="99" spans="6:13" ht="12.75">
      <c r="F99" s="15"/>
      <c r="G99" s="15"/>
      <c r="H99" s="15"/>
      <c r="I99" s="15"/>
      <c r="J99" s="26"/>
      <c r="K99" s="26"/>
      <c r="L99" s="26"/>
      <c r="M99" s="26"/>
    </row>
    <row r="100" spans="6:13" ht="12.75">
      <c r="F100" s="17"/>
      <c r="G100" s="17"/>
      <c r="H100" s="17"/>
      <c r="I100" s="17"/>
      <c r="J100" s="14"/>
      <c r="K100" s="14"/>
      <c r="L100" s="14"/>
      <c r="M100" s="14"/>
    </row>
    <row r="101" spans="6:13" ht="12.75">
      <c r="F101" s="9"/>
      <c r="G101" s="9"/>
      <c r="H101" s="9"/>
      <c r="I101" s="9"/>
      <c r="J101" s="10"/>
      <c r="K101" s="10"/>
      <c r="L101" s="10"/>
      <c r="M101" s="10"/>
    </row>
    <row r="102" spans="4:13" ht="12.75">
      <c r="D102" s="11"/>
      <c r="E102" s="11"/>
      <c r="F102" s="9"/>
      <c r="G102" s="9"/>
      <c r="H102" s="9"/>
      <c r="I102" s="9"/>
      <c r="J102" s="12"/>
      <c r="K102" s="12"/>
      <c r="L102" s="12"/>
      <c r="M102" s="12"/>
    </row>
    <row r="103" spans="6:13" ht="12.75">
      <c r="F103" s="15"/>
      <c r="G103" s="15"/>
      <c r="H103" s="15"/>
      <c r="I103" s="15"/>
      <c r="J103" s="14"/>
      <c r="K103" s="14"/>
      <c r="L103" s="14"/>
      <c r="M103" s="14"/>
    </row>
    <row r="104" spans="6:13" ht="12.75">
      <c r="F104" s="15"/>
      <c r="G104" s="15"/>
      <c r="H104" s="15"/>
      <c r="I104" s="15"/>
      <c r="J104" s="26"/>
      <c r="K104" s="26"/>
      <c r="L104" s="26"/>
      <c r="M104" s="26"/>
    </row>
    <row r="105" spans="4:13" ht="12.75">
      <c r="D105" s="11"/>
      <c r="E105" s="11"/>
      <c r="F105" s="15"/>
      <c r="G105" s="15"/>
      <c r="H105" s="15"/>
      <c r="I105" s="15"/>
      <c r="J105" s="32"/>
      <c r="K105" s="32"/>
      <c r="L105" s="32"/>
      <c r="M105" s="32"/>
    </row>
    <row r="106" spans="4:13" ht="12.75">
      <c r="D106" s="11"/>
      <c r="E106" s="11"/>
      <c r="F106" s="17"/>
      <c r="G106" s="17"/>
      <c r="H106" s="17"/>
      <c r="I106" s="17"/>
      <c r="J106" s="18"/>
      <c r="K106" s="18"/>
      <c r="L106" s="18"/>
      <c r="M106" s="18"/>
    </row>
    <row r="107" spans="6:13" ht="12.75">
      <c r="F107" s="9"/>
      <c r="G107" s="9"/>
      <c r="H107" s="9"/>
      <c r="I107" s="9"/>
      <c r="J107" s="10"/>
      <c r="K107" s="10"/>
      <c r="L107" s="10"/>
      <c r="M107" s="10"/>
    </row>
    <row r="108" spans="6:13" ht="12.75">
      <c r="F108" s="30"/>
      <c r="G108" s="30"/>
      <c r="H108" s="30"/>
      <c r="I108" s="30"/>
      <c r="J108" s="33"/>
      <c r="K108" s="33"/>
      <c r="L108" s="33"/>
      <c r="M108" s="33"/>
    </row>
    <row r="109" spans="6:13" ht="11.25" customHeight="1">
      <c r="F109" s="25"/>
      <c r="G109" s="25"/>
      <c r="H109" s="25"/>
      <c r="I109" s="25"/>
      <c r="J109" s="26"/>
      <c r="K109" s="26"/>
      <c r="L109" s="26"/>
      <c r="M109" s="26"/>
    </row>
    <row r="110" spans="2:13" ht="24" customHeight="1">
      <c r="B110" s="11"/>
      <c r="C110" s="11"/>
      <c r="F110" s="25"/>
      <c r="G110" s="25"/>
      <c r="H110" s="25"/>
      <c r="I110" s="25"/>
      <c r="J110" s="34"/>
      <c r="K110" s="34"/>
      <c r="L110" s="34"/>
      <c r="M110" s="34"/>
    </row>
    <row r="111" spans="4:13" ht="15" customHeight="1">
      <c r="D111" s="11"/>
      <c r="E111" s="11"/>
      <c r="F111" s="25"/>
      <c r="G111" s="25"/>
      <c r="H111" s="25"/>
      <c r="I111" s="25"/>
      <c r="J111" s="34"/>
      <c r="K111" s="34"/>
      <c r="L111" s="34"/>
      <c r="M111" s="34"/>
    </row>
    <row r="112" spans="6:13" ht="11.25" customHeight="1">
      <c r="F112" s="30"/>
      <c r="G112" s="30"/>
      <c r="H112" s="30"/>
      <c r="I112" s="30"/>
      <c r="J112" s="31"/>
      <c r="K112" s="31"/>
      <c r="L112" s="31"/>
      <c r="M112" s="31"/>
    </row>
    <row r="113" spans="6:13" ht="12.75">
      <c r="F113" s="25"/>
      <c r="G113" s="25"/>
      <c r="H113" s="25"/>
      <c r="I113" s="25"/>
      <c r="J113" s="26"/>
      <c r="K113" s="26"/>
      <c r="L113" s="26"/>
      <c r="M113" s="26"/>
    </row>
    <row r="114" spans="2:13" ht="13.5" customHeight="1">
      <c r="B114" s="11"/>
      <c r="C114" s="11"/>
      <c r="F114" s="25"/>
      <c r="G114" s="25"/>
      <c r="H114" s="25"/>
      <c r="I114" s="25"/>
      <c r="J114" s="35"/>
      <c r="K114" s="35"/>
      <c r="L114" s="35"/>
      <c r="M114" s="35"/>
    </row>
    <row r="115" spans="4:13" ht="12.75" customHeight="1">
      <c r="D115" s="11"/>
      <c r="E115" s="11"/>
      <c r="F115" s="25"/>
      <c r="G115" s="25"/>
      <c r="H115" s="25"/>
      <c r="I115" s="25"/>
      <c r="J115" s="12"/>
      <c r="K115" s="12"/>
      <c r="L115" s="12"/>
      <c r="M115" s="12"/>
    </row>
    <row r="116" spans="4:13" ht="12.75" customHeight="1">
      <c r="D116" s="11"/>
      <c r="E116" s="11"/>
      <c r="F116" s="17"/>
      <c r="G116" s="17"/>
      <c r="H116" s="17"/>
      <c r="I116" s="17"/>
      <c r="J116" s="18"/>
      <c r="K116" s="18"/>
      <c r="L116" s="18"/>
      <c r="M116" s="18"/>
    </row>
    <row r="117" spans="6:13" ht="12.75">
      <c r="F117" s="9"/>
      <c r="G117" s="9"/>
      <c r="H117" s="9"/>
      <c r="I117" s="9"/>
      <c r="J117" s="10"/>
      <c r="K117" s="10"/>
      <c r="L117" s="10"/>
      <c r="M117" s="10"/>
    </row>
    <row r="118" spans="4:13" ht="12.75">
      <c r="D118" s="11"/>
      <c r="E118" s="11"/>
      <c r="F118" s="9"/>
      <c r="G118" s="9"/>
      <c r="H118" s="9"/>
      <c r="I118" s="9"/>
      <c r="J118" s="32"/>
      <c r="K118" s="32"/>
      <c r="L118" s="32"/>
      <c r="M118" s="32"/>
    </row>
    <row r="119" spans="6:13" ht="12.75">
      <c r="F119" s="30"/>
      <c r="G119" s="30"/>
      <c r="H119" s="30"/>
      <c r="I119" s="30"/>
      <c r="J119" s="31"/>
      <c r="K119" s="31"/>
      <c r="L119" s="31"/>
      <c r="M119" s="31"/>
    </row>
    <row r="120" spans="6:13" ht="12.75">
      <c r="F120" s="25"/>
      <c r="G120" s="25"/>
      <c r="H120" s="25"/>
      <c r="I120" s="25"/>
      <c r="J120" s="26"/>
      <c r="K120" s="26"/>
      <c r="L120" s="26"/>
      <c r="M120" s="26"/>
    </row>
    <row r="121" spans="6:13" ht="12.75">
      <c r="F121" s="9"/>
      <c r="G121" s="9"/>
      <c r="H121" s="9"/>
      <c r="I121" s="9"/>
      <c r="J121" s="10"/>
      <c r="K121" s="10"/>
      <c r="L121" s="10"/>
      <c r="M121" s="10"/>
    </row>
    <row r="122" spans="1:13" ht="19.5" customHeight="1">
      <c r="A122" s="36"/>
      <c r="B122" s="5"/>
      <c r="C122" s="5"/>
      <c r="D122" s="5"/>
      <c r="E122" s="5"/>
      <c r="F122" s="5"/>
      <c r="G122" s="5"/>
      <c r="H122" s="5"/>
      <c r="I122" s="5"/>
      <c r="J122" s="21"/>
      <c r="K122" s="21"/>
      <c r="L122" s="21"/>
      <c r="M122" s="21"/>
    </row>
    <row r="123" spans="1:13" ht="15" customHeight="1">
      <c r="A123" s="11"/>
      <c r="F123" s="23"/>
      <c r="G123" s="23"/>
      <c r="H123" s="23"/>
      <c r="I123" s="23"/>
      <c r="J123" s="21"/>
      <c r="K123" s="21"/>
      <c r="L123" s="21"/>
      <c r="M123" s="21"/>
    </row>
    <row r="124" spans="1:13" ht="12.75">
      <c r="A124" s="11"/>
      <c r="B124" s="11"/>
      <c r="C124" s="11"/>
      <c r="F124" s="23"/>
      <c r="G124" s="23"/>
      <c r="H124" s="23"/>
      <c r="I124" s="23"/>
      <c r="J124" s="12"/>
      <c r="K124" s="12"/>
      <c r="L124" s="12"/>
      <c r="M124" s="12"/>
    </row>
    <row r="125" spans="4:13" ht="12.75">
      <c r="D125" s="11"/>
      <c r="E125" s="11"/>
      <c r="F125" s="9"/>
      <c r="G125" s="9"/>
      <c r="H125" s="9"/>
      <c r="I125" s="9"/>
      <c r="J125" s="21"/>
      <c r="K125" s="21"/>
      <c r="L125" s="21"/>
      <c r="M125" s="21"/>
    </row>
    <row r="126" spans="6:13" ht="12.75">
      <c r="F126" s="13"/>
      <c r="G126" s="13"/>
      <c r="H126" s="13"/>
      <c r="I126" s="13"/>
      <c r="J126" s="14"/>
      <c r="K126" s="14"/>
      <c r="L126" s="14"/>
      <c r="M126" s="14"/>
    </row>
    <row r="127" spans="2:13" ht="12.75">
      <c r="B127" s="11"/>
      <c r="C127" s="11"/>
      <c r="F127" s="9"/>
      <c r="G127" s="9"/>
      <c r="H127" s="9"/>
      <c r="I127" s="9"/>
      <c r="J127" s="12"/>
      <c r="K127" s="12"/>
      <c r="L127" s="12"/>
      <c r="M127" s="12"/>
    </row>
    <row r="128" spans="4:13" ht="12.75">
      <c r="D128" s="11"/>
      <c r="E128" s="11"/>
      <c r="F128" s="9"/>
      <c r="G128" s="9"/>
      <c r="H128" s="9"/>
      <c r="I128" s="9"/>
      <c r="J128" s="12"/>
      <c r="K128" s="12"/>
      <c r="L128" s="12"/>
      <c r="M128" s="12"/>
    </row>
    <row r="129" spans="6:13" ht="12.75">
      <c r="F129" s="17"/>
      <c r="G129" s="17"/>
      <c r="H129" s="17"/>
      <c r="I129" s="17"/>
      <c r="J129" s="18"/>
      <c r="K129" s="18"/>
      <c r="L129" s="18"/>
      <c r="M129" s="18"/>
    </row>
    <row r="130" spans="4:13" ht="22.5" customHeight="1">
      <c r="D130" s="11"/>
      <c r="E130" s="11"/>
      <c r="F130" s="9"/>
      <c r="G130" s="9"/>
      <c r="H130" s="9"/>
      <c r="I130" s="9"/>
      <c r="J130" s="19"/>
      <c r="K130" s="19"/>
      <c r="L130" s="19"/>
      <c r="M130" s="19"/>
    </row>
    <row r="131" spans="6:13" ht="12.75">
      <c r="F131" s="9"/>
      <c r="G131" s="9"/>
      <c r="H131" s="9"/>
      <c r="I131" s="9"/>
      <c r="J131" s="18"/>
      <c r="K131" s="18"/>
      <c r="L131" s="18"/>
      <c r="M131" s="18"/>
    </row>
    <row r="132" spans="2:13" ht="12.75">
      <c r="B132" s="11"/>
      <c r="C132" s="11"/>
      <c r="F132" s="15"/>
      <c r="G132" s="15"/>
      <c r="H132" s="15"/>
      <c r="I132" s="15"/>
      <c r="J132" s="21"/>
      <c r="K132" s="21"/>
      <c r="L132" s="21"/>
      <c r="M132" s="21"/>
    </row>
    <row r="133" spans="4:13" ht="12.75">
      <c r="D133" s="11"/>
      <c r="E133" s="11"/>
      <c r="F133" s="15"/>
      <c r="G133" s="15"/>
      <c r="H133" s="15"/>
      <c r="I133" s="15"/>
      <c r="J133" s="22"/>
      <c r="K133" s="22"/>
      <c r="L133" s="22"/>
      <c r="M133" s="22"/>
    </row>
    <row r="134" spans="6:13" ht="12.75">
      <c r="F134" s="17"/>
      <c r="G134" s="17"/>
      <c r="H134" s="17"/>
      <c r="I134" s="17"/>
      <c r="J134" s="14"/>
      <c r="K134" s="14"/>
      <c r="L134" s="14"/>
      <c r="M134" s="14"/>
    </row>
    <row r="135" spans="1:13" ht="13.5" customHeight="1">
      <c r="A135" s="11"/>
      <c r="F135" s="23"/>
      <c r="G135" s="23"/>
      <c r="H135" s="23"/>
      <c r="I135" s="23"/>
      <c r="J135" s="21"/>
      <c r="K135" s="21"/>
      <c r="L135" s="21"/>
      <c r="M135" s="21"/>
    </row>
    <row r="136" spans="2:13" ht="13.5" customHeight="1">
      <c r="B136" s="11"/>
      <c r="C136" s="11"/>
      <c r="F136" s="9"/>
      <c r="G136" s="9"/>
      <c r="H136" s="9"/>
      <c r="I136" s="9"/>
      <c r="J136" s="21"/>
      <c r="K136" s="21"/>
      <c r="L136" s="21"/>
      <c r="M136" s="21"/>
    </row>
    <row r="137" spans="4:13" ht="13.5" customHeight="1">
      <c r="D137" s="11"/>
      <c r="E137" s="11"/>
      <c r="F137" s="9"/>
      <c r="G137" s="9"/>
      <c r="H137" s="9"/>
      <c r="I137" s="9"/>
      <c r="J137" s="12"/>
      <c r="K137" s="12"/>
      <c r="L137" s="12"/>
      <c r="M137" s="12"/>
    </row>
    <row r="138" spans="4:13" ht="12.75">
      <c r="D138" s="11"/>
      <c r="E138" s="11"/>
      <c r="F138" s="17"/>
      <c r="G138" s="17"/>
      <c r="H138" s="17"/>
      <c r="I138" s="17"/>
      <c r="J138" s="14"/>
      <c r="K138" s="14"/>
      <c r="L138" s="14"/>
      <c r="M138" s="14"/>
    </row>
    <row r="139" spans="4:13" ht="12.75">
      <c r="D139" s="11"/>
      <c r="E139" s="11"/>
      <c r="F139" s="9"/>
      <c r="G139" s="9"/>
      <c r="H139" s="9"/>
      <c r="I139" s="9"/>
      <c r="J139" s="12"/>
      <c r="K139" s="12"/>
      <c r="L139" s="12"/>
      <c r="M139" s="12"/>
    </row>
    <row r="140" spans="6:13" ht="12.75">
      <c r="F140" s="30"/>
      <c r="G140" s="30"/>
      <c r="H140" s="30"/>
      <c r="I140" s="30"/>
      <c r="J140" s="31"/>
      <c r="K140" s="31"/>
      <c r="L140" s="31"/>
      <c r="M140" s="31"/>
    </row>
    <row r="141" spans="4:13" ht="12.75">
      <c r="D141" s="11"/>
      <c r="E141" s="11"/>
      <c r="F141" s="15"/>
      <c r="G141" s="15"/>
      <c r="H141" s="15"/>
      <c r="I141" s="15"/>
      <c r="J141" s="32"/>
      <c r="K141" s="32"/>
      <c r="L141" s="32"/>
      <c r="M141" s="32"/>
    </row>
    <row r="142" spans="4:13" ht="12.75">
      <c r="D142" s="11"/>
      <c r="E142" s="11"/>
      <c r="F142" s="17"/>
      <c r="G142" s="17"/>
      <c r="H142" s="17"/>
      <c r="I142" s="17"/>
      <c r="J142" s="18"/>
      <c r="K142" s="18"/>
      <c r="L142" s="18"/>
      <c r="M142" s="18"/>
    </row>
    <row r="143" spans="6:13" ht="12.75">
      <c r="F143" s="30"/>
      <c r="G143" s="30"/>
      <c r="H143" s="30"/>
      <c r="I143" s="30"/>
      <c r="J143" s="37"/>
      <c r="K143" s="37"/>
      <c r="L143" s="37"/>
      <c r="M143" s="37"/>
    </row>
    <row r="144" spans="2:13" ht="12.75">
      <c r="B144" s="11"/>
      <c r="C144" s="11"/>
      <c r="F144" s="25"/>
      <c r="G144" s="25"/>
      <c r="H144" s="25"/>
      <c r="I144" s="25"/>
      <c r="J144" s="35"/>
      <c r="K144" s="35"/>
      <c r="L144" s="35"/>
      <c r="M144" s="35"/>
    </row>
    <row r="145" spans="4:13" ht="12.75">
      <c r="D145" s="11"/>
      <c r="E145" s="11"/>
      <c r="F145" s="25"/>
      <c r="G145" s="25"/>
      <c r="H145" s="25"/>
      <c r="I145" s="25"/>
      <c r="J145" s="12"/>
      <c r="K145" s="12"/>
      <c r="L145" s="12"/>
      <c r="M145" s="12"/>
    </row>
    <row r="146" spans="4:13" ht="12.75">
      <c r="D146" s="11"/>
      <c r="E146" s="11"/>
      <c r="F146" s="17"/>
      <c r="G146" s="17"/>
      <c r="H146" s="17"/>
      <c r="I146" s="17"/>
      <c r="J146" s="18"/>
      <c r="K146" s="18"/>
      <c r="L146" s="18"/>
      <c r="M146" s="18"/>
    </row>
    <row r="147" spans="4:13" ht="12.75">
      <c r="D147" s="11"/>
      <c r="E147" s="11"/>
      <c r="F147" s="17"/>
      <c r="G147" s="17"/>
      <c r="H147" s="17"/>
      <c r="I147" s="17"/>
      <c r="J147" s="18"/>
      <c r="K147" s="18"/>
      <c r="L147" s="18"/>
      <c r="M147" s="18"/>
    </row>
    <row r="148" spans="6:13" ht="12.75">
      <c r="F148" s="9"/>
      <c r="G148" s="9"/>
      <c r="H148" s="9"/>
      <c r="I148" s="9"/>
      <c r="J148" s="10"/>
      <c r="K148" s="10"/>
      <c r="L148" s="10"/>
      <c r="M148" s="10"/>
    </row>
    <row r="149" spans="1:13" s="38" customFormat="1" ht="18" customHeight="1">
      <c r="A149" s="224"/>
      <c r="B149" s="225"/>
      <c r="C149" s="225"/>
      <c r="D149" s="225"/>
      <c r="E149" s="225"/>
      <c r="F149" s="225"/>
      <c r="G149" s="225"/>
      <c r="H149" s="225"/>
      <c r="I149" s="225"/>
      <c r="J149" s="225"/>
      <c r="K149" s="77"/>
      <c r="L149" s="77"/>
      <c r="M149" s="77"/>
    </row>
    <row r="150" spans="1:13" ht="28.5" customHeight="1">
      <c r="A150" s="27"/>
      <c r="B150" s="27"/>
      <c r="C150" s="27"/>
      <c r="D150" s="27"/>
      <c r="E150" s="27"/>
      <c r="F150" s="28"/>
      <c r="G150" s="28"/>
      <c r="H150" s="28"/>
      <c r="I150" s="28"/>
      <c r="J150" s="29"/>
      <c r="K150" s="76"/>
      <c r="L150" s="76"/>
      <c r="M150" s="76"/>
    </row>
    <row r="152" spans="1:13" ht="15.75">
      <c r="A152" s="40"/>
      <c r="B152" s="11"/>
      <c r="C152" s="11"/>
      <c r="D152" s="11"/>
      <c r="E152" s="11"/>
      <c r="F152" s="41"/>
      <c r="G152" s="41"/>
      <c r="H152" s="41"/>
      <c r="I152" s="41"/>
      <c r="J152" s="4"/>
      <c r="K152" s="4"/>
      <c r="L152" s="4"/>
      <c r="M152" s="4"/>
    </row>
    <row r="153" spans="1:13" ht="12.75">
      <c r="A153" s="11"/>
      <c r="B153" s="11"/>
      <c r="C153" s="11"/>
      <c r="D153" s="11"/>
      <c r="E153" s="11"/>
      <c r="F153" s="41"/>
      <c r="G153" s="41"/>
      <c r="H153" s="41"/>
      <c r="I153" s="41"/>
      <c r="J153" s="4"/>
      <c r="K153" s="4"/>
      <c r="L153" s="4"/>
      <c r="M153" s="4"/>
    </row>
    <row r="154" spans="1:13" ht="17.25" customHeight="1">
      <c r="A154" s="11"/>
      <c r="B154" s="11"/>
      <c r="C154" s="11"/>
      <c r="D154" s="11"/>
      <c r="E154" s="11"/>
      <c r="F154" s="41"/>
      <c r="G154" s="41"/>
      <c r="H154" s="41"/>
      <c r="I154" s="41"/>
      <c r="J154" s="4"/>
      <c r="K154" s="4"/>
      <c r="L154" s="4"/>
      <c r="M154" s="4"/>
    </row>
    <row r="155" spans="1:13" ht="13.5" customHeight="1">
      <c r="A155" s="11"/>
      <c r="B155" s="11"/>
      <c r="C155" s="11"/>
      <c r="D155" s="11"/>
      <c r="E155" s="11"/>
      <c r="F155" s="41"/>
      <c r="G155" s="41"/>
      <c r="H155" s="41"/>
      <c r="I155" s="41"/>
      <c r="J155" s="4"/>
      <c r="K155" s="4"/>
      <c r="L155" s="4"/>
      <c r="M155" s="4"/>
    </row>
    <row r="156" spans="1:13" ht="12.75">
      <c r="A156" s="11"/>
      <c r="B156" s="11"/>
      <c r="C156" s="11"/>
      <c r="D156" s="11"/>
      <c r="E156" s="11"/>
      <c r="F156" s="41"/>
      <c r="G156" s="41"/>
      <c r="H156" s="41"/>
      <c r="I156" s="41"/>
      <c r="J156" s="4"/>
      <c r="K156" s="4"/>
      <c r="L156" s="4"/>
      <c r="M156" s="4"/>
    </row>
    <row r="157" spans="1:5" ht="12.75">
      <c r="A157" s="11"/>
      <c r="B157" s="11"/>
      <c r="C157" s="11"/>
      <c r="D157" s="11"/>
      <c r="E157" s="11"/>
    </row>
    <row r="158" spans="1:13" ht="12.75">
      <c r="A158" s="11"/>
      <c r="B158" s="11"/>
      <c r="C158" s="11"/>
      <c r="D158" s="11"/>
      <c r="E158" s="11"/>
      <c r="F158" s="41"/>
      <c r="G158" s="41"/>
      <c r="H158" s="41"/>
      <c r="I158" s="41"/>
      <c r="J158" s="4"/>
      <c r="K158" s="4"/>
      <c r="L158" s="4"/>
      <c r="M158" s="4"/>
    </row>
    <row r="159" spans="1:13" ht="12.75">
      <c r="A159" s="11"/>
      <c r="B159" s="11"/>
      <c r="C159" s="11"/>
      <c r="D159" s="11"/>
      <c r="E159" s="11"/>
      <c r="F159" s="41"/>
      <c r="G159" s="41"/>
      <c r="H159" s="41"/>
      <c r="I159" s="41"/>
      <c r="J159" s="42"/>
      <c r="K159" s="42"/>
      <c r="L159" s="42"/>
      <c r="M159" s="42"/>
    </row>
    <row r="160" spans="1:13" ht="12.75">
      <c r="A160" s="11"/>
      <c r="B160" s="11"/>
      <c r="C160" s="11"/>
      <c r="D160" s="11"/>
      <c r="E160" s="11"/>
      <c r="F160" s="41"/>
      <c r="G160" s="41"/>
      <c r="H160" s="41"/>
      <c r="I160" s="41"/>
      <c r="J160" s="4"/>
      <c r="K160" s="4"/>
      <c r="L160" s="4"/>
      <c r="M160" s="4"/>
    </row>
    <row r="161" spans="1:13" ht="22.5" customHeight="1">
      <c r="A161" s="11"/>
      <c r="B161" s="11"/>
      <c r="C161" s="11"/>
      <c r="D161" s="11"/>
      <c r="E161" s="11"/>
      <c r="F161" s="41"/>
      <c r="G161" s="41"/>
      <c r="H161" s="41"/>
      <c r="I161" s="41"/>
      <c r="J161" s="19"/>
      <c r="K161" s="19"/>
      <c r="L161" s="19"/>
      <c r="M161" s="19"/>
    </row>
    <row r="162" spans="6:13" ht="22.5" customHeight="1">
      <c r="F162" s="17"/>
      <c r="G162" s="17"/>
      <c r="H162" s="17"/>
      <c r="I162" s="17"/>
      <c r="J162" s="20"/>
      <c r="K162" s="20"/>
      <c r="L162" s="20"/>
      <c r="M162" s="20"/>
    </row>
  </sheetData>
  <sheetProtection/>
  <mergeCells count="5">
    <mergeCell ref="A1:Q1"/>
    <mergeCell ref="B17:Q17"/>
    <mergeCell ref="B28:Q28"/>
    <mergeCell ref="A149:J149"/>
    <mergeCell ref="B2:Q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255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3"/>
  <sheetViews>
    <sheetView tabSelected="1" zoomScalePageLayoutView="0" workbookViewId="0" topLeftCell="A11">
      <selection activeCell="H29" sqref="H29:T32"/>
    </sheetView>
  </sheetViews>
  <sheetFormatPr defaultColWidth="11.421875" defaultRowHeight="12.75"/>
  <cols>
    <col min="1" max="1" width="5.8515625" style="49" customWidth="1"/>
    <col min="2" max="2" width="32.421875" style="52" customWidth="1"/>
    <col min="3" max="4" width="10.7109375" style="2" customWidth="1"/>
    <col min="5" max="6" width="8.7109375" style="2" customWidth="1"/>
    <col min="7" max="8" width="7.7109375" style="2" customWidth="1"/>
    <col min="9" max="10" width="9.7109375" style="2" customWidth="1"/>
    <col min="11" max="12" width="7.7109375" style="2" customWidth="1"/>
    <col min="13" max="14" width="9.7109375" style="2" customWidth="1"/>
    <col min="15" max="16" width="6.7109375" style="2" customWidth="1"/>
    <col min="17" max="17" width="7.7109375" style="2" customWidth="1"/>
    <col min="18" max="18" width="7.421875" style="2" customWidth="1"/>
    <col min="19" max="20" width="8.7109375" style="2" customWidth="1"/>
    <col min="21" max="23" width="9.7109375" style="2" customWidth="1"/>
    <col min="24" max="24" width="9.7109375" style="3" customWidth="1"/>
    <col min="25" max="16384" width="11.421875" style="3" customWidth="1"/>
  </cols>
  <sheetData>
    <row r="1" spans="1:23" ht="24" customHeight="1" thickBot="1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4" s="4" customFormat="1" ht="102" thickBot="1">
      <c r="A2" s="93" t="s">
        <v>13</v>
      </c>
      <c r="B2" s="94" t="s">
        <v>14</v>
      </c>
      <c r="C2" s="163" t="s">
        <v>110</v>
      </c>
      <c r="D2" s="164" t="s">
        <v>109</v>
      </c>
      <c r="E2" s="165" t="s">
        <v>98</v>
      </c>
      <c r="F2" s="165" t="s">
        <v>99</v>
      </c>
      <c r="G2" s="165" t="s">
        <v>84</v>
      </c>
      <c r="H2" s="165" t="s">
        <v>80</v>
      </c>
      <c r="I2" s="166" t="s">
        <v>100</v>
      </c>
      <c r="J2" s="166" t="s">
        <v>101</v>
      </c>
      <c r="K2" s="166" t="s">
        <v>96</v>
      </c>
      <c r="L2" s="166" t="s">
        <v>97</v>
      </c>
      <c r="M2" s="165" t="s">
        <v>86</v>
      </c>
      <c r="N2" s="165" t="s">
        <v>82</v>
      </c>
      <c r="O2" s="165" t="s">
        <v>103</v>
      </c>
      <c r="P2" s="165" t="s">
        <v>102</v>
      </c>
      <c r="Q2" s="165" t="s">
        <v>114</v>
      </c>
      <c r="R2" s="165" t="s">
        <v>115</v>
      </c>
      <c r="S2" s="165" t="s">
        <v>108</v>
      </c>
      <c r="T2" s="165" t="s">
        <v>107</v>
      </c>
      <c r="U2" s="164" t="s">
        <v>105</v>
      </c>
      <c r="V2" s="164" t="s">
        <v>106</v>
      </c>
      <c r="W2" s="167" t="s">
        <v>56</v>
      </c>
      <c r="X2" s="168" t="s">
        <v>104</v>
      </c>
    </row>
    <row r="3" spans="1:24" ht="12.75">
      <c r="A3" s="95"/>
      <c r="B3" s="6"/>
      <c r="C3" s="184"/>
      <c r="D3" s="185"/>
      <c r="E3" s="185"/>
      <c r="F3" s="185"/>
      <c r="G3" s="185"/>
      <c r="H3" s="185"/>
      <c r="I3" s="186"/>
      <c r="J3" s="186"/>
      <c r="K3" s="186"/>
      <c r="L3" s="186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7"/>
    </row>
    <row r="4" spans="1:24" s="4" customFormat="1" ht="12.75">
      <c r="A4" s="95" t="s">
        <v>36</v>
      </c>
      <c r="B4" s="50" t="s">
        <v>49</v>
      </c>
      <c r="C4" s="173"/>
      <c r="I4" s="92"/>
      <c r="J4" s="92"/>
      <c r="K4" s="92"/>
      <c r="L4" s="92"/>
      <c r="O4" s="4" t="s">
        <v>36</v>
      </c>
      <c r="X4" s="97"/>
    </row>
    <row r="5" spans="1:24" ht="12.75">
      <c r="A5" s="95"/>
      <c r="B5" s="51" t="s">
        <v>48</v>
      </c>
      <c r="C5" s="172"/>
      <c r="D5" s="3"/>
      <c r="E5" s="3"/>
      <c r="F5" s="3"/>
      <c r="G5" s="3"/>
      <c r="H5" s="3"/>
      <c r="I5" s="91"/>
      <c r="J5" s="91"/>
      <c r="K5" s="91"/>
      <c r="L5" s="9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6"/>
    </row>
    <row r="6" spans="1:24" s="4" customFormat="1" ht="12.75">
      <c r="A6" s="95"/>
      <c r="B6" s="51" t="s">
        <v>45</v>
      </c>
      <c r="C6" s="174"/>
      <c r="D6" s="63"/>
      <c r="I6" s="92"/>
      <c r="J6" s="92"/>
      <c r="K6" s="92"/>
      <c r="L6" s="92"/>
      <c r="X6" s="97"/>
    </row>
    <row r="7" spans="1:26" s="4" customFormat="1" ht="49.5" customHeight="1">
      <c r="A7" s="98" t="s">
        <v>34</v>
      </c>
      <c r="B7" s="51" t="s">
        <v>46</v>
      </c>
      <c r="C7" s="174"/>
      <c r="D7" s="63"/>
      <c r="I7" s="92"/>
      <c r="J7" s="92"/>
      <c r="K7" s="92"/>
      <c r="L7" s="92"/>
      <c r="X7" s="97"/>
      <c r="Z7" s="89"/>
    </row>
    <row r="8" spans="1:24" s="4" customFormat="1" ht="12.75">
      <c r="A8" s="99">
        <v>3</v>
      </c>
      <c r="B8" s="169" t="s">
        <v>15</v>
      </c>
      <c r="C8" s="175">
        <f>SUM(C9+C13+C18)</f>
        <v>2614010</v>
      </c>
      <c r="D8" s="147">
        <f>(C8/7.5345)</f>
        <v>346938.74842391664</v>
      </c>
      <c r="E8" s="147"/>
      <c r="F8" s="147"/>
      <c r="G8" s="147"/>
      <c r="H8" s="147"/>
      <c r="I8" s="148"/>
      <c r="J8" s="148"/>
      <c r="K8" s="148"/>
      <c r="L8" s="148"/>
      <c r="M8" s="147"/>
      <c r="N8" s="147"/>
      <c r="O8" s="147"/>
      <c r="P8" s="147"/>
      <c r="Q8" s="147"/>
      <c r="R8" s="147"/>
      <c r="S8" s="147"/>
      <c r="T8" s="147"/>
      <c r="U8" s="147"/>
      <c r="V8" s="149"/>
      <c r="W8" s="149"/>
      <c r="X8" s="100"/>
    </row>
    <row r="9" spans="1:24" s="4" customFormat="1" ht="12.75">
      <c r="A9" s="99">
        <v>31</v>
      </c>
      <c r="B9" s="169" t="s">
        <v>16</v>
      </c>
      <c r="C9" s="175">
        <f>SUM(C10:C12)</f>
        <v>1679816</v>
      </c>
      <c r="D9" s="147">
        <f aca="true" t="shared" si="0" ref="D9:D27">(C9/7.5345)</f>
        <v>222949.89713982347</v>
      </c>
      <c r="E9" s="147"/>
      <c r="F9" s="147"/>
      <c r="G9" s="147"/>
      <c r="H9" s="147"/>
      <c r="I9" s="148"/>
      <c r="J9" s="148"/>
      <c r="K9" s="148"/>
      <c r="L9" s="148"/>
      <c r="M9" s="147">
        <f>SUM(M10:M12)</f>
        <v>1679816</v>
      </c>
      <c r="N9" s="147">
        <f>(M9/7.5345)</f>
        <v>222949.89713982347</v>
      </c>
      <c r="O9" s="147"/>
      <c r="P9" s="147"/>
      <c r="Q9" s="147"/>
      <c r="R9" s="147"/>
      <c r="S9" s="147"/>
      <c r="T9" s="147"/>
      <c r="U9" s="147">
        <v>1688835</v>
      </c>
      <c r="V9" s="147">
        <f>(U9/7.5345)</f>
        <v>224146.924148915</v>
      </c>
      <c r="W9" s="149">
        <v>1689592</v>
      </c>
      <c r="X9" s="150">
        <f>(W9/7.5345)</f>
        <v>224247.39531488484</v>
      </c>
    </row>
    <row r="10" spans="1:25" ht="12.75">
      <c r="A10" s="101">
        <v>311</v>
      </c>
      <c r="B10" s="170" t="s">
        <v>17</v>
      </c>
      <c r="C10" s="176">
        <f>SUM(M10)</f>
        <v>1404081</v>
      </c>
      <c r="D10" s="147">
        <f t="shared" si="0"/>
        <v>186353.57356161656</v>
      </c>
      <c r="E10" s="151"/>
      <c r="F10" s="151"/>
      <c r="G10" s="151"/>
      <c r="H10" s="151"/>
      <c r="I10" s="152"/>
      <c r="J10" s="152"/>
      <c r="K10" s="152"/>
      <c r="L10" s="152"/>
      <c r="M10" s="147">
        <v>1404081</v>
      </c>
      <c r="N10" s="147">
        <f>(M10/7.5345)</f>
        <v>186353.57356161656</v>
      </c>
      <c r="O10" s="151"/>
      <c r="P10" s="151"/>
      <c r="Q10" s="151"/>
      <c r="R10" s="151"/>
      <c r="S10" s="151"/>
      <c r="T10" s="151"/>
      <c r="U10" s="151"/>
      <c r="V10" s="147"/>
      <c r="W10" s="153"/>
      <c r="X10" s="150"/>
      <c r="Y10" s="35"/>
    </row>
    <row r="11" spans="1:24" ht="12.75">
      <c r="A11" s="101">
        <v>312</v>
      </c>
      <c r="B11" s="170" t="s">
        <v>18</v>
      </c>
      <c r="C11" s="176">
        <f>SUM(M11)</f>
        <v>45194</v>
      </c>
      <c r="D11" s="151">
        <f t="shared" si="0"/>
        <v>5998.2746034906095</v>
      </c>
      <c r="E11" s="151"/>
      <c r="F11" s="151"/>
      <c r="G11" s="151"/>
      <c r="H11" s="151"/>
      <c r="I11" s="152"/>
      <c r="J11" s="152"/>
      <c r="K11" s="152"/>
      <c r="L11" s="152"/>
      <c r="M11" s="151">
        <v>45194</v>
      </c>
      <c r="N11" s="151">
        <f>(M11/7.5345)</f>
        <v>5998.2746034906095</v>
      </c>
      <c r="O11" s="151"/>
      <c r="P11" s="151"/>
      <c r="Q11" s="151"/>
      <c r="R11" s="151"/>
      <c r="S11" s="151"/>
      <c r="T11" s="151"/>
      <c r="U11" s="151"/>
      <c r="V11" s="147"/>
      <c r="W11" s="153"/>
      <c r="X11" s="150"/>
    </row>
    <row r="12" spans="1:24" ht="12.75">
      <c r="A12" s="101">
        <v>313</v>
      </c>
      <c r="B12" s="170" t="s">
        <v>19</v>
      </c>
      <c r="C12" s="176">
        <f>SUM(M12)</f>
        <v>230541</v>
      </c>
      <c r="D12" s="151">
        <f t="shared" si="0"/>
        <v>30598.048974716305</v>
      </c>
      <c r="E12" s="151"/>
      <c r="F12" s="151"/>
      <c r="G12" s="151"/>
      <c r="H12" s="151"/>
      <c r="I12" s="152"/>
      <c r="J12" s="152"/>
      <c r="K12" s="152"/>
      <c r="L12" s="152"/>
      <c r="M12" s="151">
        <v>230541</v>
      </c>
      <c r="N12" s="151">
        <f>(M12/7.5345)</f>
        <v>30598.048974716305</v>
      </c>
      <c r="O12" s="151"/>
      <c r="P12" s="151"/>
      <c r="Q12" s="151"/>
      <c r="R12" s="151"/>
      <c r="S12" s="151"/>
      <c r="T12" s="151"/>
      <c r="U12" s="151"/>
      <c r="V12" s="147"/>
      <c r="W12" s="153"/>
      <c r="X12" s="150"/>
    </row>
    <row r="13" spans="1:24" s="4" customFormat="1" ht="12.75">
      <c r="A13" s="99">
        <v>32</v>
      </c>
      <c r="B13" s="169" t="s">
        <v>20</v>
      </c>
      <c r="C13" s="175">
        <f>SUM(C14:C17)</f>
        <v>926594</v>
      </c>
      <c r="D13" s="147">
        <f t="shared" si="0"/>
        <v>122980.157940142</v>
      </c>
      <c r="E13" s="147">
        <f>SUM(E14:E17)</f>
        <v>503921</v>
      </c>
      <c r="F13" s="147">
        <f>(E13/7.5345)</f>
        <v>66881.81033910677</v>
      </c>
      <c r="G13" s="147">
        <f>SUM(G14:G17)</f>
        <v>20000</v>
      </c>
      <c r="H13" s="147">
        <f>(G13/7.5345)</f>
        <v>2654.456168292521</v>
      </c>
      <c r="I13" s="148">
        <f>SUM(I14:I17)</f>
        <v>397400</v>
      </c>
      <c r="J13" s="147">
        <f>(I13/7.5345)</f>
        <v>52744.04406397239</v>
      </c>
      <c r="K13" s="148">
        <f>(K26)</f>
        <v>347443</v>
      </c>
      <c r="L13" s="147">
        <f>(K13/7.5345)</f>
        <v>46113.610724002916</v>
      </c>
      <c r="M13" s="147"/>
      <c r="N13" s="147"/>
      <c r="O13" s="147">
        <f>SUM(O14:O17)</f>
        <v>2273</v>
      </c>
      <c r="P13" s="147">
        <f>(O13/7.5345)</f>
        <v>301.678943526445</v>
      </c>
      <c r="Q13" s="147">
        <f>SUM(Q14:Q17)</f>
        <v>3000</v>
      </c>
      <c r="R13" s="147">
        <f>(Q13/7.5345)</f>
        <v>398.1684252438781</v>
      </c>
      <c r="S13" s="147">
        <f>SUM(S16)</f>
        <v>0</v>
      </c>
      <c r="T13" s="147">
        <f>(S13/7.5345)</f>
        <v>0</v>
      </c>
      <c r="U13" s="147">
        <v>989094</v>
      </c>
      <c r="V13" s="147">
        <f>(U13/7.5345)</f>
        <v>131275.33346605612</v>
      </c>
      <c r="W13" s="149">
        <v>989094</v>
      </c>
      <c r="X13" s="150">
        <f>(W13/7.5345)</f>
        <v>131275.33346605612</v>
      </c>
    </row>
    <row r="14" spans="1:24" ht="12.75">
      <c r="A14" s="101">
        <v>321</v>
      </c>
      <c r="B14" s="170" t="s">
        <v>21</v>
      </c>
      <c r="C14" s="176">
        <f>SUM(E14+I14)</f>
        <v>49627</v>
      </c>
      <c r="D14" s="151">
        <f t="shared" si="0"/>
        <v>6586.634813192647</v>
      </c>
      <c r="E14" s="151">
        <v>48027</v>
      </c>
      <c r="F14" s="151">
        <f aca="true" t="shared" si="1" ref="F14:F27">(E14/7.5345)</f>
        <v>6374.278319729245</v>
      </c>
      <c r="G14" s="151"/>
      <c r="H14" s="151"/>
      <c r="I14" s="152">
        <v>1600</v>
      </c>
      <c r="J14" s="151">
        <f aca="true" t="shared" si="2" ref="J14:J27">(I14/7.5345)</f>
        <v>212.35649346340168</v>
      </c>
      <c r="K14" s="152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3"/>
      <c r="X14" s="154"/>
    </row>
    <row r="15" spans="1:24" ht="12.75">
      <c r="A15" s="101">
        <v>322</v>
      </c>
      <c r="B15" s="170" t="s">
        <v>22</v>
      </c>
      <c r="C15" s="176">
        <f>SUM(E15+G15+I15+O15+Q15)</f>
        <v>614000</v>
      </c>
      <c r="D15" s="151">
        <f t="shared" si="0"/>
        <v>81491.80436658039</v>
      </c>
      <c r="E15" s="151">
        <v>250327</v>
      </c>
      <c r="F15" s="151">
        <f t="shared" si="1"/>
        <v>33224.10246200809</v>
      </c>
      <c r="G15" s="151">
        <v>20000</v>
      </c>
      <c r="H15" s="151">
        <f>(G15/7.5345)</f>
        <v>2654.456168292521</v>
      </c>
      <c r="I15" s="152">
        <v>339900</v>
      </c>
      <c r="J15" s="151">
        <f t="shared" si="2"/>
        <v>45112.48258013139</v>
      </c>
      <c r="K15" s="152"/>
      <c r="L15" s="151"/>
      <c r="M15" s="151"/>
      <c r="N15" s="151"/>
      <c r="O15" s="151">
        <v>2273</v>
      </c>
      <c r="P15" s="151">
        <f>(O15/7.5345)</f>
        <v>301.678943526445</v>
      </c>
      <c r="Q15" s="151">
        <v>1500</v>
      </c>
      <c r="R15" s="151">
        <f>(Q15/7.5345)</f>
        <v>199.08421262193906</v>
      </c>
      <c r="S15" s="151"/>
      <c r="T15" s="151"/>
      <c r="U15" s="151"/>
      <c r="V15" s="151"/>
      <c r="W15" s="153"/>
      <c r="X15" s="154"/>
    </row>
    <row r="16" spans="1:24" ht="12.75">
      <c r="A16" s="101">
        <v>323</v>
      </c>
      <c r="B16" s="170" t="s">
        <v>23</v>
      </c>
      <c r="C16" s="176">
        <f>SUM(E16+I16+Q16)</f>
        <v>224215</v>
      </c>
      <c r="D16" s="151">
        <f t="shared" si="0"/>
        <v>29758.444488685378</v>
      </c>
      <c r="E16" s="151">
        <v>176215</v>
      </c>
      <c r="F16" s="151">
        <f t="shared" si="1"/>
        <v>23387.749684783328</v>
      </c>
      <c r="G16" s="151"/>
      <c r="H16" s="151"/>
      <c r="I16" s="152">
        <v>46500</v>
      </c>
      <c r="J16" s="151">
        <f t="shared" si="2"/>
        <v>6171.610591280111</v>
      </c>
      <c r="K16" s="152"/>
      <c r="L16" s="151"/>
      <c r="M16" s="151"/>
      <c r="N16" s="151"/>
      <c r="O16" s="151"/>
      <c r="P16" s="151"/>
      <c r="Q16" s="151">
        <v>1500</v>
      </c>
      <c r="R16" s="151">
        <f>(Q16/7.5345)</f>
        <v>199.08421262193906</v>
      </c>
      <c r="S16" s="151"/>
      <c r="T16" s="151"/>
      <c r="U16" s="151"/>
      <c r="V16" s="151"/>
      <c r="W16" s="153"/>
      <c r="X16" s="154"/>
    </row>
    <row r="17" spans="1:24" ht="25.5">
      <c r="A17" s="101">
        <v>329</v>
      </c>
      <c r="B17" s="170" t="s">
        <v>24</v>
      </c>
      <c r="C17" s="176">
        <f>SUM(E17+I17)</f>
        <v>38752</v>
      </c>
      <c r="D17" s="151">
        <f t="shared" si="0"/>
        <v>5143.274271683588</v>
      </c>
      <c r="E17" s="151">
        <v>29352</v>
      </c>
      <c r="F17" s="151">
        <f t="shared" si="1"/>
        <v>3895.6798725861036</v>
      </c>
      <c r="G17" s="151"/>
      <c r="H17" s="151"/>
      <c r="I17" s="152">
        <v>9400</v>
      </c>
      <c r="J17" s="151">
        <f t="shared" si="2"/>
        <v>1247.594399097485</v>
      </c>
      <c r="K17" s="152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3"/>
      <c r="X17" s="154"/>
    </row>
    <row r="18" spans="1:24" s="4" customFormat="1" ht="12.75">
      <c r="A18" s="99">
        <v>34</v>
      </c>
      <c r="B18" s="169" t="s">
        <v>25</v>
      </c>
      <c r="C18" s="175">
        <f>SUM(C19:C19)</f>
        <v>7600</v>
      </c>
      <c r="D18" s="147">
        <f t="shared" si="0"/>
        <v>1008.693343951158</v>
      </c>
      <c r="E18" s="147">
        <f>SUM(E19:E19)</f>
        <v>7500</v>
      </c>
      <c r="F18" s="147">
        <f t="shared" si="1"/>
        <v>995.4210631096953</v>
      </c>
      <c r="G18" s="147">
        <f>SUM(G19:G19)</f>
        <v>100</v>
      </c>
      <c r="H18" s="147">
        <f>(G18/7.5345)</f>
        <v>13.272280841462605</v>
      </c>
      <c r="I18" s="148"/>
      <c r="J18" s="147"/>
      <c r="K18" s="148"/>
      <c r="L18" s="147"/>
      <c r="M18" s="147"/>
      <c r="N18" s="147"/>
      <c r="O18" s="147"/>
      <c r="P18" s="147"/>
      <c r="Q18" s="147"/>
      <c r="R18" s="147"/>
      <c r="S18" s="147"/>
      <c r="T18" s="147"/>
      <c r="U18" s="147">
        <v>7600</v>
      </c>
      <c r="V18" s="147">
        <f>(U18/7.5345)</f>
        <v>1008.693343951158</v>
      </c>
      <c r="W18" s="149">
        <v>7600</v>
      </c>
      <c r="X18" s="150">
        <f>(W18/7.5345)</f>
        <v>1008.693343951158</v>
      </c>
    </row>
    <row r="19" spans="1:24" ht="12.75">
      <c r="A19" s="101">
        <v>343</v>
      </c>
      <c r="B19" s="170" t="s">
        <v>26</v>
      </c>
      <c r="C19" s="176">
        <f>SUM(E19+G19)</f>
        <v>7600</v>
      </c>
      <c r="D19" s="151">
        <f t="shared" si="0"/>
        <v>1008.693343951158</v>
      </c>
      <c r="E19" s="151">
        <v>7500</v>
      </c>
      <c r="F19" s="151">
        <f t="shared" si="1"/>
        <v>995.4210631096953</v>
      </c>
      <c r="G19" s="151">
        <v>100</v>
      </c>
      <c r="H19" s="151">
        <f>(G19/7.5345)</f>
        <v>13.272280841462605</v>
      </c>
      <c r="I19" s="152"/>
      <c r="J19" s="151"/>
      <c r="K19" s="152"/>
      <c r="L19" s="147"/>
      <c r="M19" s="151"/>
      <c r="N19" s="147"/>
      <c r="O19" s="151"/>
      <c r="P19" s="147"/>
      <c r="Q19" s="151"/>
      <c r="R19" s="147"/>
      <c r="S19" s="151"/>
      <c r="T19" s="147"/>
      <c r="U19" s="151"/>
      <c r="V19" s="147"/>
      <c r="W19" s="153"/>
      <c r="X19" s="150"/>
    </row>
    <row r="20" spans="1:24" s="4" customFormat="1" ht="25.5">
      <c r="A20" s="99">
        <v>4</v>
      </c>
      <c r="B20" s="169" t="s">
        <v>28</v>
      </c>
      <c r="C20" s="175">
        <f>SUM(C21+C24)</f>
        <v>769943</v>
      </c>
      <c r="D20" s="147">
        <f t="shared" si="0"/>
        <v>102188.99727918243</v>
      </c>
      <c r="E20" s="147"/>
      <c r="F20" s="147"/>
      <c r="G20" s="147"/>
      <c r="H20" s="147"/>
      <c r="I20" s="148">
        <f>SUM(I21+I24)</f>
        <v>147500</v>
      </c>
      <c r="J20" s="147">
        <f t="shared" si="2"/>
        <v>19576.614241157342</v>
      </c>
      <c r="K20" s="148"/>
      <c r="L20" s="147"/>
      <c r="M20" s="147"/>
      <c r="N20" s="147"/>
      <c r="O20" s="147"/>
      <c r="P20" s="147"/>
      <c r="Q20" s="147"/>
      <c r="R20" s="147"/>
      <c r="S20" s="147">
        <f>SUM(S21+S24)</f>
        <v>275000</v>
      </c>
      <c r="T20" s="147">
        <f aca="true" t="shared" si="3" ref="T20:T27">(S20/7.5345)</f>
        <v>36498.772314022164</v>
      </c>
      <c r="U20" s="147"/>
      <c r="V20" s="147"/>
      <c r="W20" s="149"/>
      <c r="X20" s="150"/>
    </row>
    <row r="21" spans="1:24" s="4" customFormat="1" ht="25.5">
      <c r="A21" s="99">
        <v>42</v>
      </c>
      <c r="B21" s="169" t="s">
        <v>29</v>
      </c>
      <c r="C21" s="175">
        <f>SUM(C22:C23)</f>
        <v>157500</v>
      </c>
      <c r="D21" s="147">
        <f t="shared" si="0"/>
        <v>20903.8423253036</v>
      </c>
      <c r="E21" s="147"/>
      <c r="F21" s="147"/>
      <c r="G21" s="147"/>
      <c r="H21" s="147"/>
      <c r="I21" s="148">
        <f>SUM(I22:I23)</f>
        <v>12500</v>
      </c>
      <c r="J21" s="147">
        <f t="shared" si="2"/>
        <v>1659.0351051828256</v>
      </c>
      <c r="K21" s="148"/>
      <c r="L21" s="147"/>
      <c r="M21" s="147"/>
      <c r="N21" s="147"/>
      <c r="O21" s="147"/>
      <c r="P21" s="147"/>
      <c r="Q21" s="147"/>
      <c r="R21" s="147"/>
      <c r="S21" s="147">
        <f>SUM(S22+S25)</f>
        <v>275000</v>
      </c>
      <c r="T21" s="147">
        <f t="shared" si="3"/>
        <v>36498.772314022164</v>
      </c>
      <c r="U21" s="147"/>
      <c r="V21" s="147"/>
      <c r="W21" s="149"/>
      <c r="X21" s="150"/>
    </row>
    <row r="22" spans="1:24" ht="12.75">
      <c r="A22" s="101">
        <v>422</v>
      </c>
      <c r="B22" s="170" t="s">
        <v>27</v>
      </c>
      <c r="C22" s="176">
        <f>SUM(I22+S22)</f>
        <v>155000</v>
      </c>
      <c r="D22" s="151">
        <f t="shared" si="0"/>
        <v>20572.035304267036</v>
      </c>
      <c r="E22" s="151"/>
      <c r="F22" s="151"/>
      <c r="G22" s="151"/>
      <c r="H22" s="151"/>
      <c r="I22" s="152">
        <v>10000</v>
      </c>
      <c r="J22" s="151">
        <f t="shared" si="2"/>
        <v>1327.2280841462605</v>
      </c>
      <c r="K22" s="152"/>
      <c r="L22" s="151"/>
      <c r="M22" s="151"/>
      <c r="N22" s="151"/>
      <c r="O22" s="151"/>
      <c r="P22" s="151"/>
      <c r="Q22" s="151"/>
      <c r="R22" s="151"/>
      <c r="S22" s="151">
        <v>145000</v>
      </c>
      <c r="T22" s="151">
        <f t="shared" si="3"/>
        <v>19244.807220120776</v>
      </c>
      <c r="U22" s="151"/>
      <c r="V22" s="147"/>
      <c r="W22" s="153"/>
      <c r="X22" s="150"/>
    </row>
    <row r="23" spans="1:28" ht="25.5">
      <c r="A23" s="101">
        <v>424</v>
      </c>
      <c r="B23" s="170" t="s">
        <v>30</v>
      </c>
      <c r="C23" s="176">
        <f>SUM(I23)</f>
        <v>2500</v>
      </c>
      <c r="D23" s="151">
        <f t="shared" si="0"/>
        <v>331.8070210365651</v>
      </c>
      <c r="E23" s="151"/>
      <c r="F23" s="151"/>
      <c r="G23" s="151"/>
      <c r="H23" s="151"/>
      <c r="I23" s="152">
        <v>2500</v>
      </c>
      <c r="J23" s="151">
        <f t="shared" si="2"/>
        <v>331.8070210365651</v>
      </c>
      <c r="K23" s="152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47"/>
      <c r="W23" s="153"/>
      <c r="X23" s="150"/>
      <c r="AB23" s="3" t="s">
        <v>36</v>
      </c>
    </row>
    <row r="24" spans="1:24" ht="25.5">
      <c r="A24" s="99">
        <v>45</v>
      </c>
      <c r="B24" s="169" t="s">
        <v>58</v>
      </c>
      <c r="C24" s="175">
        <f>SUM(C25:C26)</f>
        <v>612443</v>
      </c>
      <c r="D24" s="147">
        <f t="shared" si="0"/>
        <v>81285.15495387882</v>
      </c>
      <c r="E24" s="147"/>
      <c r="F24" s="147"/>
      <c r="G24" s="147"/>
      <c r="H24" s="147"/>
      <c r="I24" s="148">
        <f>SUM(I25:I26)</f>
        <v>135000</v>
      </c>
      <c r="J24" s="147">
        <f t="shared" si="2"/>
        <v>17917.579135974516</v>
      </c>
      <c r="K24" s="148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9"/>
      <c r="X24" s="150"/>
    </row>
    <row r="25" spans="1:24" ht="12.75">
      <c r="A25" s="101">
        <v>451</v>
      </c>
      <c r="B25" s="170" t="s">
        <v>59</v>
      </c>
      <c r="C25" s="176">
        <f>(I25+S25)</f>
        <v>265000</v>
      </c>
      <c r="D25" s="151">
        <f t="shared" si="0"/>
        <v>35171.5442298759</v>
      </c>
      <c r="E25" s="151"/>
      <c r="F25" s="151"/>
      <c r="G25" s="151"/>
      <c r="H25" s="151"/>
      <c r="I25" s="152">
        <v>135000</v>
      </c>
      <c r="J25" s="151">
        <f t="shared" si="2"/>
        <v>17917.579135974516</v>
      </c>
      <c r="K25" s="152"/>
      <c r="L25" s="151"/>
      <c r="M25" s="151"/>
      <c r="N25" s="151"/>
      <c r="O25" s="151"/>
      <c r="P25" s="151"/>
      <c r="Q25" s="151"/>
      <c r="R25" s="151"/>
      <c r="S25" s="151">
        <v>130000</v>
      </c>
      <c r="T25" s="151">
        <f t="shared" si="3"/>
        <v>17253.965093901385</v>
      </c>
      <c r="U25" s="151"/>
      <c r="V25" s="147"/>
      <c r="W25" s="153"/>
      <c r="X25" s="150"/>
    </row>
    <row r="26" spans="1:24" ht="26.25" thickBot="1">
      <c r="A26" s="101">
        <v>452</v>
      </c>
      <c r="B26" s="171" t="s">
        <v>57</v>
      </c>
      <c r="C26" s="177">
        <f>(K26)</f>
        <v>347443</v>
      </c>
      <c r="D26" s="178">
        <f t="shared" si="0"/>
        <v>46113.610724002916</v>
      </c>
      <c r="E26" s="178"/>
      <c r="F26" s="178"/>
      <c r="G26" s="178"/>
      <c r="H26" s="178"/>
      <c r="I26" s="179"/>
      <c r="J26" s="178"/>
      <c r="K26" s="179">
        <v>347443</v>
      </c>
      <c r="L26" s="178">
        <f>(K26/7.5345)</f>
        <v>46113.610724002916</v>
      </c>
      <c r="M26" s="178"/>
      <c r="N26" s="178"/>
      <c r="O26" s="178"/>
      <c r="P26" s="178"/>
      <c r="Q26" s="178"/>
      <c r="R26" s="178"/>
      <c r="S26" s="178"/>
      <c r="T26" s="178"/>
      <c r="U26" s="178"/>
      <c r="V26" s="180"/>
      <c r="W26" s="181"/>
      <c r="X26" s="182"/>
    </row>
    <row r="27" spans="1:24" ht="15" customHeight="1" thickBot="1">
      <c r="A27" s="102"/>
      <c r="B27" s="161" t="s">
        <v>47</v>
      </c>
      <c r="C27" s="162">
        <f>SUM(C21+C18+C13+C9+C24)</f>
        <v>3383953</v>
      </c>
      <c r="D27" s="155">
        <f t="shared" si="0"/>
        <v>449127.74570309906</v>
      </c>
      <c r="E27" s="155">
        <f>SUM(E21+E18+E13+E9)</f>
        <v>511421</v>
      </c>
      <c r="F27" s="155">
        <f t="shared" si="1"/>
        <v>67877.23140221646</v>
      </c>
      <c r="G27" s="155">
        <f>SUM(G21+G18+G13+G9)</f>
        <v>20100</v>
      </c>
      <c r="H27" s="155">
        <f>(G27/7.5345)</f>
        <v>2667.7284491339833</v>
      </c>
      <c r="I27" s="156">
        <f>SUM(I13+I21+I24)</f>
        <v>544900</v>
      </c>
      <c r="J27" s="155">
        <f t="shared" si="2"/>
        <v>72320.65830512973</v>
      </c>
      <c r="K27" s="156">
        <v>347443</v>
      </c>
      <c r="L27" s="155">
        <f>(K27/7.5345)</f>
        <v>46113.610724002916</v>
      </c>
      <c r="M27" s="155">
        <f>SUM(M21+M18+M13+M9)</f>
        <v>1679816</v>
      </c>
      <c r="N27" s="155">
        <f>(M27/7.5345)</f>
        <v>222949.89713982347</v>
      </c>
      <c r="O27" s="155">
        <f>SUM(O15)</f>
        <v>2273</v>
      </c>
      <c r="P27" s="155">
        <f>(O27/7.5345)</f>
        <v>301.678943526445</v>
      </c>
      <c r="Q27" s="155">
        <f>SUM(Q21+Q18+Q13+Q9)</f>
        <v>3000</v>
      </c>
      <c r="R27" s="155">
        <f>(Q27/7.5345)</f>
        <v>398.1684252438781</v>
      </c>
      <c r="S27" s="155">
        <f>SUM(S13+S21)</f>
        <v>275000</v>
      </c>
      <c r="T27" s="155">
        <f t="shared" si="3"/>
        <v>36498.772314022164</v>
      </c>
      <c r="U27" s="155">
        <f>SUM(U18+U13+U9)</f>
        <v>2685529</v>
      </c>
      <c r="V27" s="155">
        <f>(U27/7.5345)</f>
        <v>356430.9509589223</v>
      </c>
      <c r="W27" s="157">
        <f>SUM(W21+W18+W13+W9)</f>
        <v>2686286</v>
      </c>
      <c r="X27" s="158">
        <f>(W27/7.5345)</f>
        <v>356531.4221248921</v>
      </c>
    </row>
    <row r="28" spans="1:23" ht="12.75">
      <c r="A28" s="48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2.75">
      <c r="A29" s="48"/>
      <c r="C29" s="3"/>
      <c r="D29" s="3"/>
      <c r="E29" s="3"/>
      <c r="F29" s="3"/>
      <c r="G29" s="3"/>
      <c r="H29" s="3"/>
      <c r="I29" s="3" t="s">
        <v>69</v>
      </c>
      <c r="J29" s="3"/>
      <c r="K29" s="3"/>
      <c r="L29" s="3"/>
      <c r="M29" s="3"/>
      <c r="N29" s="3"/>
      <c r="O29" s="3"/>
      <c r="P29" s="3"/>
      <c r="Q29" s="3" t="s">
        <v>72</v>
      </c>
      <c r="R29" s="3"/>
      <c r="S29" s="3"/>
      <c r="T29" s="3"/>
      <c r="U29" s="3"/>
      <c r="V29" s="3"/>
      <c r="W29" s="3"/>
    </row>
    <row r="30" spans="1:23" ht="12.75">
      <c r="A30" s="48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>
      <c r="A31" s="48"/>
      <c r="B31" s="90" t="s">
        <v>116</v>
      </c>
      <c r="C31" s="3"/>
      <c r="D31" s="3"/>
      <c r="E31" s="3"/>
      <c r="F31" s="3"/>
      <c r="G31" s="3"/>
      <c r="H31" s="3"/>
      <c r="I31" s="3" t="s">
        <v>70</v>
      </c>
      <c r="J31" s="3"/>
      <c r="K31" s="3"/>
      <c r="L31" s="3"/>
      <c r="M31" s="3"/>
      <c r="N31" s="3"/>
      <c r="O31" s="3"/>
      <c r="P31" s="3"/>
      <c r="Q31" s="3" t="s">
        <v>71</v>
      </c>
      <c r="R31" s="3"/>
      <c r="S31" s="3"/>
      <c r="T31" s="3"/>
      <c r="U31" s="3"/>
      <c r="V31" s="3"/>
      <c r="W31" s="3"/>
    </row>
    <row r="32" spans="1:23" ht="12.75">
      <c r="A32" s="48"/>
      <c r="B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>
      <c r="A33" s="48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2.75">
      <c r="A34" s="48"/>
      <c r="B34" s="6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2.75">
      <c r="A35" s="48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2.75">
      <c r="A36" s="48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2.75">
      <c r="A37" s="48"/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2.75">
      <c r="A38" s="48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8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8"/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8"/>
      <c r="B41" s="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.75">
      <c r="A42" s="48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48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2.75">
      <c r="A44" s="48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48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48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>
      <c r="A47" s="48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2.75">
      <c r="A48" s="48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2.75">
      <c r="A49" s="48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>
      <c r="A50" s="48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2.75">
      <c r="A51" s="48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2.75">
      <c r="A52" s="48"/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.75">
      <c r="A53" s="48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.75">
      <c r="A54" s="48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.75">
      <c r="A55" s="48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2.75">
      <c r="A56" s="48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2.75">
      <c r="A57" s="48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2.75">
      <c r="A58" s="48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2.75">
      <c r="A59" s="48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2.75">
      <c r="A60" s="48"/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2.75">
      <c r="A61" s="48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2.75">
      <c r="A62" s="48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2.75">
      <c r="A63" s="48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2.75">
      <c r="A64" s="48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2.75">
      <c r="A65" s="48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2.75">
      <c r="A66" s="48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2.75">
      <c r="A67" s="48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2.75">
      <c r="A68" s="48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2.75">
      <c r="A69" s="48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2.75">
      <c r="A70" s="48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.75">
      <c r="A71" s="48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.75">
      <c r="A72" s="48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2.75">
      <c r="A73" s="48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.75">
      <c r="A74" s="48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2.75">
      <c r="A75" s="48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2.75">
      <c r="A76" s="48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2.75">
      <c r="A77" s="48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2.75">
      <c r="A78" s="48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2.75">
      <c r="A79" s="48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2.75">
      <c r="A80" s="48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2.75">
      <c r="A81" s="48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2.75">
      <c r="A82" s="48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2.75">
      <c r="A83" s="48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.75">
      <c r="A84" s="48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.75">
      <c r="A85" s="48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>
      <c r="A86" s="48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>
      <c r="A87" s="48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.75">
      <c r="A88" s="48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2.75">
      <c r="A89" s="48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2.75">
      <c r="A90" s="48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2.75">
      <c r="A91" s="48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2.75">
      <c r="A92" s="48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2.75">
      <c r="A93" s="48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2.75">
      <c r="A94" s="48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2.75">
      <c r="A95" s="48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48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2.75">
      <c r="A97" s="48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48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>
      <c r="A99" s="48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>
      <c r="A100" s="48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>
      <c r="A101" s="48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.75">
      <c r="A102" s="48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.75">
      <c r="A103" s="48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.75">
      <c r="A104" s="48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.75">
      <c r="A105" s="48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.75">
      <c r="A106" s="48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.75">
      <c r="A107" s="48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2.75">
      <c r="A108" s="48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2.75">
      <c r="A109" s="48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2.75">
      <c r="A110" s="48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2.75">
      <c r="A111" s="48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2.75">
      <c r="A112" s="48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>
      <c r="A113" s="48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>
      <c r="A114" s="48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2.75">
      <c r="A115" s="48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2.75">
      <c r="A116" s="48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>
      <c r="A117" s="48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2.75">
      <c r="A118" s="48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2.75">
      <c r="A119" s="48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.75">
      <c r="A120" s="48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.75">
      <c r="A121" s="48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.75">
      <c r="A122" s="48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.75">
      <c r="A123" s="48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.75">
      <c r="A124" s="48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.75">
      <c r="A125" s="48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2.75">
      <c r="A126" s="48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2.75">
      <c r="A127" s="48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2.75">
      <c r="A128" s="48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.75">
      <c r="A129" s="48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.75">
      <c r="A130" s="48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.75">
      <c r="A131" s="48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.75">
      <c r="A132" s="48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.75">
      <c r="A133" s="48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2.75">
      <c r="A134" s="48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2.75">
      <c r="A135" s="48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2.75">
      <c r="A136" s="48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2.75">
      <c r="A137" s="48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2.75">
      <c r="A138" s="48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2.75">
      <c r="A139" s="48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>
      <c r="A140" s="48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2.75">
      <c r="A141" s="48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>
      <c r="A142" s="48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2.75">
      <c r="A143" s="48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2.75">
      <c r="A144" s="48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.75">
      <c r="A145" s="48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2.75">
      <c r="A146" s="48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2.75">
      <c r="A147" s="48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>
      <c r="A148" s="48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2.75">
      <c r="A149" s="48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2.75">
      <c r="A150" s="48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2.75">
      <c r="A151" s="48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.75">
      <c r="A152" s="48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.75">
      <c r="A153" s="48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.75">
      <c r="A154" s="48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.75">
      <c r="A155" s="48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.75">
      <c r="A156" s="48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.75">
      <c r="A157" s="48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.75">
      <c r="A158" s="48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2.75">
      <c r="A159" s="48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2.75">
      <c r="A160" s="48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2.75">
      <c r="A161" s="48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2.75">
      <c r="A162" s="48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2.75">
      <c r="A163" s="48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2.75">
      <c r="A164" s="48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.75">
      <c r="A165" s="48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.75">
      <c r="A166" s="48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.75">
      <c r="A167" s="48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.75">
      <c r="A168" s="48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.75">
      <c r="A169" s="48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.75">
      <c r="A170" s="48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2.75">
      <c r="A171" s="48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2.75">
      <c r="A172" s="48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2.75">
      <c r="A173" s="48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.75">
      <c r="A174" s="48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.75">
      <c r="A175" s="48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.75">
      <c r="A176" s="48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.75">
      <c r="A177" s="48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.75">
      <c r="A178" s="48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.75">
      <c r="A179" s="48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2.75">
      <c r="A180" s="48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2.75">
      <c r="A181" s="48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2.75">
      <c r="A182" s="48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2.75">
      <c r="A183" s="48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2.75">
      <c r="A184" s="48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2.75">
      <c r="A185" s="48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.75">
      <c r="A186" s="48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.75">
      <c r="A187" s="48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.75">
      <c r="A188" s="48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.75">
      <c r="A189" s="48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.75">
      <c r="A190" s="48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.75">
      <c r="A191" s="48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2.75">
      <c r="A192" s="48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2.75">
      <c r="A193" s="48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2.75">
      <c r="A194" s="48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2.75">
      <c r="A195" s="48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2.75">
      <c r="A196" s="48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2.75">
      <c r="A197" s="48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2.75">
      <c r="A198" s="48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2.75">
      <c r="A199" s="48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2.75">
      <c r="A200" s="48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2.75">
      <c r="A201" s="48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2.75">
      <c r="A202" s="48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2.75">
      <c r="A203" s="48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2.75">
      <c r="A204" s="48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2.75">
      <c r="A205" s="48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2.75">
      <c r="A206" s="48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2.75">
      <c r="A207" s="48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2.75">
      <c r="A208" s="48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2.75">
      <c r="A209" s="48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2.75">
      <c r="A210" s="48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2.75">
      <c r="A211" s="48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2.75">
      <c r="A212" s="48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2.75">
      <c r="A213" s="48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2.75">
      <c r="A214" s="48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2.75">
      <c r="A215" s="48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2.75">
      <c r="A216" s="48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2.75">
      <c r="A217" s="48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2.75">
      <c r="A218" s="48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.75">
      <c r="A219" s="48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.75">
      <c r="A220" s="48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.75">
      <c r="A221" s="48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.75">
      <c r="A222" s="48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.75">
      <c r="A223" s="48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2.75">
      <c r="A224" s="48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2.75">
      <c r="A225" s="48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2.75">
      <c r="A226" s="48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2.75">
      <c r="A227" s="48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2.75">
      <c r="A228" s="48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2.75">
      <c r="A229" s="48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2.75">
      <c r="A230" s="48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2.75">
      <c r="A231" s="48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2.75">
      <c r="A232" s="48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2.75">
      <c r="A233" s="48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2.75">
      <c r="A234" s="48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2.75">
      <c r="A235" s="48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2.75">
      <c r="A236" s="48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2.75">
      <c r="A237" s="48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2.75">
      <c r="A238" s="48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2.75">
      <c r="A239" s="48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2.75">
      <c r="A240" s="48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2.75">
      <c r="A241" s="48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2.75">
      <c r="A242" s="48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2.75">
      <c r="A243" s="48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2.75">
      <c r="A244" s="48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2.75">
      <c r="A245" s="48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2.75">
      <c r="A246" s="48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2.75">
      <c r="A247" s="48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>
      <c r="A248" s="48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>
      <c r="A249" s="48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>
      <c r="A250" s="48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>
      <c r="A251" s="48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>
      <c r="A252" s="48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>
      <c r="A253" s="48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>
      <c r="A254" s="48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>
      <c r="A255" s="48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>
      <c r="A256" s="48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>
      <c r="A257" s="48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>
      <c r="A258" s="48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>
      <c r="A259" s="48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>
      <c r="A260" s="48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>
      <c r="A261" s="48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>
      <c r="A262" s="48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>
      <c r="A263" s="48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>
      <c r="A264" s="48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>
      <c r="A265" s="48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>
      <c r="A266" s="48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>
      <c r="A267" s="48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>
      <c r="A268" s="48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>
      <c r="A269" s="48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>
      <c r="A270" s="48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>
      <c r="A271" s="48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>
      <c r="A272" s="48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>
      <c r="A273" s="48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>
      <c r="A274" s="48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>
      <c r="A275" s="48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>
      <c r="A276" s="48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>
      <c r="A277" s="48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2.75">
      <c r="A278" s="48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2.75">
      <c r="A279" s="48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2.75">
      <c r="A280" s="48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2.75">
      <c r="A281" s="48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2.75">
      <c r="A282" s="48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2.75">
      <c r="A283" s="48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</sheetData>
  <sheetProtection/>
  <printOptions horizontalCentered="1"/>
  <pageMargins left="0" right="0" top="0" bottom="0" header="0" footer="0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</cp:lastModifiedBy>
  <cp:lastPrinted>2022-10-05T08:37:06Z</cp:lastPrinted>
  <dcterms:created xsi:type="dcterms:W3CDTF">2013-09-11T11:00:21Z</dcterms:created>
  <dcterms:modified xsi:type="dcterms:W3CDTF">2022-10-05T08:37:12Z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