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LANOVI\plan za 2023\"/>
    </mc:Choice>
  </mc:AlternateContent>
  <bookViews>
    <workbookView xWindow="-105" yWindow="-105" windowWidth="23250" windowHeight="1257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G25" i="3"/>
  <c r="F26" i="3"/>
  <c r="F28" i="3"/>
  <c r="F30" i="3"/>
  <c r="F32" i="3"/>
  <c r="F35" i="3"/>
  <c r="F25" i="3"/>
  <c r="E25" i="3"/>
  <c r="E31" i="3" l="1"/>
  <c r="F31" i="3" s="1"/>
  <c r="H10" i="7"/>
  <c r="H9" i="7"/>
  <c r="H8" i="7"/>
  <c r="K28" i="7"/>
  <c r="K23" i="7"/>
  <c r="K24" i="7"/>
  <c r="K19" i="7"/>
  <c r="K18" i="7" s="1"/>
  <c r="K17" i="7" s="1"/>
  <c r="J8" i="7"/>
  <c r="K8" i="7"/>
  <c r="K37" i="7"/>
  <c r="J37" i="7"/>
  <c r="G37" i="7" l="1"/>
  <c r="I37" i="7"/>
  <c r="I24" i="7"/>
  <c r="I23" i="7" s="1"/>
  <c r="I8" i="7"/>
  <c r="I27" i="7"/>
  <c r="I28" i="7"/>
  <c r="K12" i="7"/>
  <c r="J24" i="7" l="1"/>
  <c r="J23" i="7" s="1"/>
  <c r="J28" i="7"/>
  <c r="J19" i="7"/>
  <c r="J18" i="7" s="1"/>
  <c r="J17" i="7" s="1"/>
  <c r="J13" i="7"/>
  <c r="J12" i="7" s="1"/>
  <c r="J11" i="7" s="1"/>
  <c r="J6" i="7" s="1"/>
  <c r="E45" i="7"/>
  <c r="E44" i="7" s="1"/>
  <c r="F46" i="7"/>
  <c r="K11" i="7"/>
  <c r="K6" i="7" s="1"/>
  <c r="G34" i="7"/>
  <c r="G31" i="7" s="1"/>
  <c r="H31" i="7" s="1"/>
  <c r="G42" i="7"/>
  <c r="G41" i="7" s="1"/>
  <c r="G40" i="7" s="1"/>
  <c r="H40" i="7" s="1"/>
  <c r="I34" i="7"/>
  <c r="I32" i="7"/>
  <c r="I31" i="7" s="1"/>
  <c r="I21" i="7"/>
  <c r="I19" i="7"/>
  <c r="I18" i="7" s="1"/>
  <c r="I17" i="7" s="1"/>
  <c r="I13" i="7"/>
  <c r="I12" i="7" s="1"/>
  <c r="I11" i="7" s="1"/>
  <c r="G28" i="7"/>
  <c r="H28" i="7" s="1"/>
  <c r="G24" i="7"/>
  <c r="H24" i="7" s="1"/>
  <c r="G19" i="7"/>
  <c r="H19" i="7" s="1"/>
  <c r="G21" i="7"/>
  <c r="H21" i="7" s="1"/>
  <c r="H14" i="7"/>
  <c r="H15" i="7"/>
  <c r="H16" i="7"/>
  <c r="H20" i="7"/>
  <c r="H22" i="7"/>
  <c r="H25" i="7"/>
  <c r="H26" i="7"/>
  <c r="H29" i="7"/>
  <c r="H30" i="7"/>
  <c r="H32" i="7"/>
  <c r="H33" i="7"/>
  <c r="H35" i="7"/>
  <c r="H37" i="7"/>
  <c r="H38" i="7"/>
  <c r="H39" i="7"/>
  <c r="H43" i="7"/>
  <c r="G13" i="7"/>
  <c r="H13" i="7" s="1"/>
  <c r="E13" i="7"/>
  <c r="F14" i="7"/>
  <c r="F15" i="7"/>
  <c r="F16" i="7"/>
  <c r="F20" i="7"/>
  <c r="F22" i="7"/>
  <c r="F25" i="7"/>
  <c r="F26" i="7"/>
  <c r="F29" i="7"/>
  <c r="F30" i="7"/>
  <c r="F33" i="7"/>
  <c r="F35" i="7"/>
  <c r="E34" i="7"/>
  <c r="F34" i="7" s="1"/>
  <c r="E32" i="7"/>
  <c r="F32" i="7" s="1"/>
  <c r="E28" i="7"/>
  <c r="E27" i="7" s="1"/>
  <c r="E24" i="7"/>
  <c r="F24" i="7" s="1"/>
  <c r="E19" i="7"/>
  <c r="F19" i="7" s="1"/>
  <c r="E21" i="7"/>
  <c r="F21" i="7" s="1"/>
  <c r="E11" i="5"/>
  <c r="E12" i="5"/>
  <c r="D10" i="5"/>
  <c r="E10" i="5" s="1"/>
  <c r="C12" i="5"/>
  <c r="C11" i="5"/>
  <c r="B10" i="5"/>
  <c r="C10" i="5" s="1"/>
  <c r="F11" i="3"/>
  <c r="F13" i="3"/>
  <c r="F14" i="3"/>
  <c r="F15" i="3"/>
  <c r="F16" i="3"/>
  <c r="G10" i="3"/>
  <c r="H10" i="3" s="1"/>
  <c r="I10" i="3"/>
  <c r="F45" i="7" l="1"/>
  <c r="F13" i="7"/>
  <c r="E12" i="7"/>
  <c r="H34" i="7"/>
  <c r="I6" i="7"/>
  <c r="H42" i="7"/>
  <c r="G18" i="7"/>
  <c r="G12" i="7"/>
  <c r="G11" i="7" s="1"/>
  <c r="H41" i="7"/>
  <c r="E18" i="7"/>
  <c r="G23" i="7"/>
  <c r="H23" i="7" s="1"/>
  <c r="H18" i="7"/>
  <c r="G27" i="7"/>
  <c r="H27" i="7" s="1"/>
  <c r="F27" i="7"/>
  <c r="F44" i="7"/>
  <c r="F28" i="7"/>
  <c r="E31" i="7"/>
  <c r="F31" i="7" s="1"/>
  <c r="E23" i="7"/>
  <c r="F23" i="7" s="1"/>
  <c r="G17" i="7" l="1"/>
  <c r="G6" i="7" s="1"/>
  <c r="H6" i="7" s="1"/>
  <c r="E17" i="7"/>
  <c r="F17" i="7" s="1"/>
  <c r="H12" i="7"/>
  <c r="H11" i="7" s="1"/>
  <c r="F18" i="7"/>
  <c r="F12" i="7"/>
  <c r="F11" i="7" s="1"/>
  <c r="E11" i="7"/>
  <c r="E6" i="7" s="1"/>
  <c r="F6" i="7" s="1"/>
  <c r="H17" i="7" l="1"/>
  <c r="I25" i="3"/>
  <c r="H11" i="3"/>
  <c r="H13" i="3"/>
  <c r="H14" i="3"/>
  <c r="H15" i="3"/>
  <c r="H16" i="3"/>
  <c r="H35" i="3"/>
  <c r="H11" i="1" l="1"/>
  <c r="F11" i="1"/>
  <c r="J25" i="3"/>
  <c r="I31" i="3"/>
  <c r="H26" i="3"/>
  <c r="H28" i="3"/>
  <c r="H30" i="3"/>
  <c r="H32" i="3"/>
  <c r="H34" i="3"/>
  <c r="H25" i="3"/>
  <c r="G31" i="3"/>
  <c r="H31" i="3" s="1"/>
  <c r="K25" i="3"/>
  <c r="J10" i="3"/>
  <c r="K10" i="3"/>
  <c r="E10" i="3"/>
  <c r="F10" i="3" s="1"/>
  <c r="I27" i="1" l="1"/>
  <c r="I11" i="1"/>
  <c r="I12" i="1"/>
  <c r="I13" i="1"/>
  <c r="I9" i="1"/>
  <c r="I8" i="1"/>
  <c r="K14" i="1"/>
  <c r="L14" i="1"/>
  <c r="J13" i="1"/>
  <c r="G27" i="1" l="1"/>
  <c r="G12" i="1"/>
  <c r="G13" i="1"/>
  <c r="G11" i="1"/>
  <c r="G9" i="1"/>
  <c r="H14" i="1"/>
  <c r="I14" i="1" s="1"/>
  <c r="F8" i="1" l="1"/>
  <c r="G8" i="1" l="1"/>
  <c r="F14" i="1"/>
  <c r="G14" i="1" s="1"/>
</calcChain>
</file>

<file path=xl/sharedStrings.xml><?xml version="1.0" encoding="utf-8"?>
<sst xmlns="http://schemas.openxmlformats.org/spreadsheetml/2006/main" count="204" uniqueCount="109">
  <si>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</si>
  <si>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</si>
  <si>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</si>
  <si>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</si>
  <si>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</si>
  <si>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</si>
  <si>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</si>
  <si>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</si>
  <si>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</si>
  <si>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</si>
  <si>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</si>
  <si>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</si>
  <si>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</si>
  <si>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</si>
  <si>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</si>
  <si>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</si>
  <si>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</si>
  <si>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</si>
  <si>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</si>
  <si>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</si>
  <si>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</si>
  <si>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</si>
  <si>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</si>
  <si>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</si>
  <si>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</si>
  <si>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</si>
  <si>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</si>
  <si>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</si>
  <si>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</si>
  <si>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</si>
  <si>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</si>
  <si>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</si>
  <si>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</si>
  <si>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</si>
  <si>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</si>
  <si>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</si>
  <si>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</si>
  <si>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</si>
  <si>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</si>
  <si>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</si>
  <si>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</si>
  <si>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</si>
  <si>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</si>
  <si>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</si>
  <si>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</si>
  <si>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</si>
  <si>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</si>
  <si>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</si>
  <si>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</si>
  <si>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</si>
  <si>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</si>
  <si>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</si>
  <si>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</si>
  <si>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</si>
  <si>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</si>
  <si>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</si>
  <si>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</si>
  <si>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</si>
  <si>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</si>
  <si>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</si>
  <si>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</si>
  <si>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Izvršenje 2021.** EU</t>
  </si>
  <si>
    <t>Izvršenje 2021.** KN</t>
  </si>
  <si>
    <t>Plan 2022.** KN</t>
  </si>
  <si>
    <t xml:space="preserve"> </t>
  </si>
  <si>
    <t>Plan 2022.** EU</t>
  </si>
  <si>
    <t>Prihodi od kamata</t>
  </si>
  <si>
    <t>Ostali nespom. Prihodi</t>
  </si>
  <si>
    <t xml:space="preserve">Prihodi ostv. na trž i donacija </t>
  </si>
  <si>
    <t>Financijski rashodi</t>
  </si>
  <si>
    <t>Dodatna ulag. na građ. objet</t>
  </si>
  <si>
    <t>Preneseni višak</t>
  </si>
  <si>
    <t>09 Obrazovanje</t>
  </si>
  <si>
    <t>Plan 2021.** EU</t>
  </si>
  <si>
    <t>Plan za 2023. EU</t>
  </si>
  <si>
    <t>Projekcija 
za 2024. EU</t>
  </si>
  <si>
    <t>Projekcija 
za 2025.EU</t>
  </si>
  <si>
    <t>Izvršenje 2021. KN</t>
  </si>
  <si>
    <t>Plan 2022. KN</t>
  </si>
  <si>
    <t>092 Srednjoškolsko obrazovanje</t>
  </si>
  <si>
    <t>PROGRAM 1001</t>
  </si>
  <si>
    <t>Program javnih potreba u školstvu</t>
  </si>
  <si>
    <t>Aktivnost A100010</t>
  </si>
  <si>
    <t>Školska kuhinja</t>
  </si>
  <si>
    <t>Izvor financiranja 5.2.14</t>
  </si>
  <si>
    <t>Pomoći-agencija za plaćanja u poljoprivredi</t>
  </si>
  <si>
    <t>Školska shema-namirnice za učenike</t>
  </si>
  <si>
    <t>Aktivnost A100011</t>
  </si>
  <si>
    <t xml:space="preserve">Izvor financiranja 5.2.2 </t>
  </si>
  <si>
    <t>POMOĆI-PK</t>
  </si>
  <si>
    <t>Redovni program SŠ</t>
  </si>
  <si>
    <t>Aktivnost A100021</t>
  </si>
  <si>
    <t>Smještaj, prehrana i odgojno-obrazovni program s učenicima SŠ</t>
  </si>
  <si>
    <t>Izvor financiranja 1.1.</t>
  </si>
  <si>
    <t>Izvor financiranja 1.3.</t>
  </si>
  <si>
    <t>Izvor financiranja 3.1.1</t>
  </si>
  <si>
    <t>VLASTITI PRIHODI-PK</t>
  </si>
  <si>
    <t>Izvor financiranja 4.3.3</t>
  </si>
  <si>
    <t>PRIHODI ZA POSEBNE NAMJENE VIŠAK-PK</t>
  </si>
  <si>
    <t>Izvor financiranja 7.1.1</t>
  </si>
  <si>
    <t>PRIHODI OD NADOKNADE ŠTETA NA IMOVINI-PK</t>
  </si>
  <si>
    <t>Dodatna ulaganja na postrojenjima i opremi</t>
  </si>
  <si>
    <t>Kapitalni projekt K100002</t>
  </si>
  <si>
    <t>Ulaganja u objekte školstva</t>
  </si>
  <si>
    <t>OPĆI PRIHODI SREDNJE ŠKOLE</t>
  </si>
  <si>
    <t>Predsjednica Domskog odbora:</t>
  </si>
  <si>
    <t>__________________________________________________</t>
  </si>
  <si>
    <t>Džemila Lukač, prof.</t>
  </si>
  <si>
    <t>U Kutini, 28.12.2022.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</si>
</sst>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3" fontId="6" fillId="2" borderId="4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/>
    </xf>
    <xf numFmtId="0" fontId="17" fillId="0" borderId="3" xfId="0" applyFont="1" applyBorder="1"/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2" fillId="0" borderId="3" xfId="0" applyFont="1" applyBorder="1"/>
    <xf numFmtId="4" fontId="22" fillId="0" borderId="4" xfId="0" applyNumberFormat="1" applyFont="1" applyBorder="1"/>
    <xf numFmtId="4" fontId="22" fillId="0" borderId="3" xfId="0" applyNumberFormat="1" applyFont="1" applyBorder="1"/>
    <xf numFmtId="3" fontId="23" fillId="0" borderId="3" xfId="0" applyNumberFormat="1" applyFont="1" applyBorder="1"/>
    <xf numFmtId="4" fontId="23" fillId="0" borderId="3" xfId="0" applyNumberFormat="1" applyFont="1" applyBorder="1"/>
    <xf numFmtId="3" fontId="22" fillId="0" borderId="3" xfId="0" applyNumberFormat="1" applyFont="1" applyBorder="1"/>
    <xf numFmtId="0" fontId="22" fillId="0" borderId="0" xfId="0" applyFont="1"/>
    <xf numFmtId="0" fontId="0" fillId="0" borderId="4" xfId="0" applyBorder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3" fontId="3" fillId="2" borderId="12" xfId="0" applyNumberFormat="1" applyFont="1" applyFill="1" applyBorder="1" applyAlignment="1">
      <alignment horizontal="right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22" fillId="0" borderId="12" xfId="0" applyFont="1" applyBorder="1"/>
    <xf numFmtId="0" fontId="3" fillId="2" borderId="16" xfId="0" applyNumberFormat="1" applyFont="1" applyFill="1" applyBorder="1" applyAlignment="1" applyProtection="1">
      <alignment horizontal="left" vertical="center" wrapText="1"/>
    </xf>
    <xf numFmtId="3" fontId="22" fillId="0" borderId="17" xfId="0" applyNumberFormat="1" applyFont="1" applyBorder="1"/>
    <xf numFmtId="4" fontId="3" fillId="2" borderId="16" xfId="0" applyNumberFormat="1" applyFont="1" applyFill="1" applyBorder="1" applyAlignment="1">
      <alignment horizontal="right"/>
    </xf>
    <xf numFmtId="4" fontId="22" fillId="0" borderId="16" xfId="0" applyNumberFormat="1" applyFont="1" applyBorder="1"/>
    <xf numFmtId="4" fontId="22" fillId="0" borderId="17" xfId="0" applyNumberFormat="1" applyFont="1" applyBorder="1"/>
    <xf numFmtId="0" fontId="22" fillId="0" borderId="17" xfId="0" applyFont="1" applyBorder="1"/>
    <xf numFmtId="0" fontId="22" fillId="0" borderId="18" xfId="0" applyFont="1" applyBorder="1"/>
    <xf numFmtId="3" fontId="0" fillId="0" borderId="3" xfId="0" applyNumberFormat="1" applyBorder="1"/>
    <xf numFmtId="0" fontId="11" fillId="2" borderId="19" xfId="0" applyNumberFormat="1" applyFont="1" applyFill="1" applyBorder="1" applyAlignment="1" applyProtection="1">
      <alignment horizontal="left" vertical="center" wrapText="1"/>
    </xf>
    <xf numFmtId="164" fontId="10" fillId="2" borderId="20" xfId="0" quotePrefix="1" applyNumberFormat="1" applyFont="1" applyFill="1" applyBorder="1" applyAlignment="1">
      <alignment horizontal="left" vertical="center" wrapText="1"/>
    </xf>
    <xf numFmtId="3" fontId="3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0" fontId="11" fillId="2" borderId="21" xfId="0" applyNumberFormat="1" applyFont="1" applyFill="1" applyBorder="1" applyAlignment="1" applyProtection="1">
      <alignment horizontal="left" vertical="center" wrapText="1"/>
    </xf>
    <xf numFmtId="3" fontId="6" fillId="2" borderId="22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6" fillId="4" borderId="25" xfId="0" applyNumberFormat="1" applyFont="1" applyFill="1" applyBorder="1" applyAlignment="1" applyProtection="1">
      <alignment horizontal="center" vertical="center" wrapText="1"/>
    </xf>
    <xf numFmtId="0" fontId="6" fillId="4" borderId="26" xfId="0" applyNumberFormat="1" applyFont="1" applyFill="1" applyBorder="1" applyAlignment="1" applyProtection="1">
      <alignment horizontal="center" vertical="center" wrapText="1"/>
    </xf>
    <xf numFmtId="0" fontId="6" fillId="4" borderId="27" xfId="0" applyNumberFormat="1" applyFont="1" applyFill="1" applyBorder="1" applyAlignment="1" applyProtection="1">
      <alignment horizontal="center" vertical="center" wrapText="1"/>
    </xf>
    <xf numFmtId="0" fontId="6" fillId="4" borderId="28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wrapText="1"/>
    </xf>
    <xf numFmtId="165" fontId="6" fillId="3" borderId="1" xfId="0" quotePrefix="1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6" fillId="2" borderId="24" xfId="0" applyNumberFormat="1" applyFont="1" applyFill="1" applyBorder="1" applyAlignment="1">
      <alignment horizontal="right"/>
    </xf>
    <xf numFmtId="3" fontId="3" fillId="2" borderId="18" xfId="0" applyNumberFormat="1" applyFont="1" applyFill="1" applyBorder="1" applyAlignment="1">
      <alignment horizontal="right"/>
    </xf>
    <xf numFmtId="3" fontId="22" fillId="0" borderId="4" xfId="0" applyNumberFormat="1" applyFont="1" applyBorder="1"/>
    <xf numFmtId="3" fontId="23" fillId="0" borderId="4" xfId="0" applyNumberFormat="1" applyFont="1" applyBorder="1"/>
    <xf numFmtId="3" fontId="6" fillId="2" borderId="12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3" fontId="23" fillId="0" borderId="12" xfId="0" applyNumberFormat="1" applyFont="1" applyBorder="1"/>
    <xf numFmtId="3" fontId="22" fillId="0" borderId="12" xfId="0" applyNumberFormat="1" applyFont="1" applyBorder="1"/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20" fillId="4" borderId="1" xfId="0" applyNumberFormat="1" applyFont="1" applyFill="1" applyBorder="1" applyAlignment="1" applyProtection="1">
      <alignment horizontal="left" vertical="center" wrapText="1"/>
    </xf>
    <xf numFmtId="0" fontId="20" fillId="4" borderId="2" xfId="0" applyNumberFormat="1" applyFont="1" applyFill="1" applyBorder="1" applyAlignment="1" applyProtection="1">
      <alignment horizontal="left" vertical="center" wrapText="1"/>
    </xf>
    <xf numFmtId="0" fontId="20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21" fillId="2" borderId="1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3" fillId="2" borderId="15" xfId="0" applyNumberFormat="1" applyFont="1" applyFill="1" applyBorder="1" applyAlignment="1" applyProtection="1">
      <alignment horizontal="left" vertical="center" wrapText="1" indent="1"/>
    </xf>
    <xf numFmtId="0" fontId="3" fillId="2" borderId="16" xfId="0" applyNumberFormat="1" applyFont="1" applyFill="1" applyBorder="1" applyAlignment="1" applyProtection="1">
      <alignment horizontal="left" vertical="center" wrapText="1" indent="1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10" workbookViewId="0">
      <selection sqref="A1:L41"/>
    </sheetView>
  </sheetViews>
  <sheetFormatPr defaultRowHeight="15" x14ac:dyDescent="0.25"/>
  <cols>
    <col min="5" max="5" width="21.42578125" customWidth="1"/>
    <col min="6" max="6" width="15.28515625" customWidth="1"/>
    <col min="7" max="7" width="13.7109375" customWidth="1"/>
    <col min="8" max="8" width="13.28515625" customWidth="1"/>
    <col min="9" max="9" width="16.42578125" customWidth="1"/>
    <col min="10" max="12" width="25.28515625" customWidth="1"/>
  </cols>
  <sheetData>
    <row r="1" spans="1:12" ht="42" customHeight="1" x14ac:dyDescent="0.25">
      <c r="A1" s="112" t="s">
        <v>56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8" customHeight="1" x14ac:dyDescent="0.25">
      <c r="A2" s="5"/>
      <c r="B2" s="5"/>
      <c r="C2" s="5"/>
      <c r="D2" s="5"/>
      <c r="E2" s="5"/>
      <c r="F2" s="5"/>
      <c r="G2" s="28"/>
      <c r="H2" s="5"/>
      <c r="I2" s="28"/>
      <c r="J2" s="5" t="s">
        <v>64</v>
      </c>
      <c r="K2" s="5"/>
      <c r="L2" s="5"/>
    </row>
    <row r="3" spans="1:12" ht="15.75" x14ac:dyDescent="0.25">
      <c r="A3" s="112" t="s">
        <v>34</v>
      </c>
      <c r="B3" s="112"/>
      <c r="C3" s="112"/>
      <c r="D3" s="112"/>
      <c r="E3" s="112"/>
      <c r="F3" s="112"/>
      <c r="G3" s="112"/>
      <c r="H3" s="112"/>
      <c r="I3" s="112"/>
      <c r="J3" s="112"/>
      <c r="K3" s="129"/>
      <c r="L3" s="129"/>
    </row>
    <row r="4" spans="1:12" ht="18" x14ac:dyDescent="0.25">
      <c r="A4" s="5"/>
      <c r="B4" s="5"/>
      <c r="C4" s="5"/>
      <c r="D4" s="5"/>
      <c r="E4" s="5"/>
      <c r="F4" s="5"/>
      <c r="G4" s="28"/>
      <c r="H4" s="5"/>
      <c r="I4" s="28"/>
      <c r="J4" s="5"/>
      <c r="K4" s="6"/>
      <c r="L4" s="6"/>
    </row>
    <row r="5" spans="1:12" ht="18" customHeight="1" x14ac:dyDescent="0.25">
      <c r="A5" s="112" t="s">
        <v>42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42" t="s">
        <v>45</v>
      </c>
    </row>
    <row r="7" spans="1:12" ht="25.5" x14ac:dyDescent="0.25">
      <c r="A7" s="31"/>
      <c r="B7" s="32"/>
      <c r="C7" s="32"/>
      <c r="D7" s="33"/>
      <c r="E7" s="34"/>
      <c r="F7" s="4" t="s">
        <v>62</v>
      </c>
      <c r="G7" s="4" t="s">
        <v>61</v>
      </c>
      <c r="H7" s="4" t="s">
        <v>63</v>
      </c>
      <c r="I7" s="4" t="s">
        <v>65</v>
      </c>
      <c r="J7" s="4" t="s">
        <v>48</v>
      </c>
      <c r="K7" s="4" t="s">
        <v>49</v>
      </c>
      <c r="L7" s="4" t="s">
        <v>50</v>
      </c>
    </row>
    <row r="8" spans="1:12" x14ac:dyDescent="0.25">
      <c r="A8" s="130" t="s">
        <v>0</v>
      </c>
      <c r="B8" s="126"/>
      <c r="C8" s="126"/>
      <c r="D8" s="126"/>
      <c r="E8" s="131"/>
      <c r="F8" s="35">
        <f>SUM(F9)</f>
        <v>2756907</v>
      </c>
      <c r="G8" s="35">
        <f>(F8/7.5345)</f>
        <v>365904.43957794143</v>
      </c>
      <c r="H8" s="35">
        <v>3108953</v>
      </c>
      <c r="I8" s="35">
        <f>(H8/7.5345)</f>
        <v>412628.97338907688</v>
      </c>
      <c r="J8" s="35">
        <v>369597.68</v>
      </c>
      <c r="K8" s="35">
        <v>368065.93</v>
      </c>
      <c r="L8" s="35">
        <v>369357.16</v>
      </c>
    </row>
    <row r="9" spans="1:12" x14ac:dyDescent="0.25">
      <c r="A9" s="122" t="s">
        <v>1</v>
      </c>
      <c r="B9" s="115"/>
      <c r="C9" s="115"/>
      <c r="D9" s="115"/>
      <c r="E9" s="128"/>
      <c r="F9" s="36">
        <v>2756907</v>
      </c>
      <c r="G9" s="45">
        <f>(F9/7.5345)</f>
        <v>365904.43957794143</v>
      </c>
      <c r="H9" s="36">
        <v>3383953</v>
      </c>
      <c r="I9" s="45">
        <f>(H9/7.5345)</f>
        <v>449127.74570309906</v>
      </c>
      <c r="J9" s="36">
        <v>396124.24</v>
      </c>
      <c r="K9" s="36">
        <v>368065.93</v>
      </c>
      <c r="L9" s="36">
        <v>369357.16</v>
      </c>
    </row>
    <row r="10" spans="1:12" x14ac:dyDescent="0.25">
      <c r="A10" s="132" t="s">
        <v>2</v>
      </c>
      <c r="B10" s="128"/>
      <c r="C10" s="128"/>
      <c r="D10" s="128"/>
      <c r="E10" s="128"/>
      <c r="F10" s="36"/>
      <c r="G10" s="36"/>
      <c r="H10" s="36"/>
      <c r="I10" s="45"/>
      <c r="J10" s="36"/>
      <c r="K10" s="36"/>
      <c r="L10" s="36"/>
    </row>
    <row r="11" spans="1:12" x14ac:dyDescent="0.25">
      <c r="A11" s="43" t="s">
        <v>3</v>
      </c>
      <c r="B11" s="44"/>
      <c r="C11" s="44"/>
      <c r="D11" s="44"/>
      <c r="E11" s="44"/>
      <c r="F11" s="35">
        <f>SUM(F12:F13)</f>
        <v>2679532</v>
      </c>
      <c r="G11" s="35">
        <f>(F11/7.5345)</f>
        <v>355635.01227685978</v>
      </c>
      <c r="H11" s="35">
        <f>SUM(H12:H13)</f>
        <v>3383953</v>
      </c>
      <c r="I11" s="35">
        <f t="shared" ref="I11:I14" si="0">(H11/7.5345)</f>
        <v>449127.74570309906</v>
      </c>
      <c r="J11" s="35">
        <v>396142.24</v>
      </c>
      <c r="K11" s="35">
        <v>368065.93</v>
      </c>
      <c r="L11" s="35">
        <v>369357.16</v>
      </c>
    </row>
    <row r="12" spans="1:12" x14ac:dyDescent="0.25">
      <c r="A12" s="114" t="s">
        <v>4</v>
      </c>
      <c r="B12" s="115"/>
      <c r="C12" s="115"/>
      <c r="D12" s="115"/>
      <c r="E12" s="115"/>
      <c r="F12" s="36">
        <v>2567061</v>
      </c>
      <c r="G12" s="45">
        <f t="shared" ref="G12:G14" si="1">(F12/7.5345)</f>
        <v>340707.54529165837</v>
      </c>
      <c r="H12" s="36">
        <v>2614010</v>
      </c>
      <c r="I12" s="45">
        <f t="shared" si="0"/>
        <v>346938.74842391664</v>
      </c>
      <c r="J12" s="36">
        <v>373247.56</v>
      </c>
      <c r="K12" s="36">
        <v>368065.93</v>
      </c>
      <c r="L12" s="99">
        <v>369357.16</v>
      </c>
    </row>
    <row r="13" spans="1:12" x14ac:dyDescent="0.25">
      <c r="A13" s="127" t="s">
        <v>5</v>
      </c>
      <c r="B13" s="128"/>
      <c r="C13" s="128"/>
      <c r="D13" s="128"/>
      <c r="E13" s="128"/>
      <c r="F13" s="37">
        <v>112471</v>
      </c>
      <c r="G13" s="45">
        <f t="shared" si="1"/>
        <v>14927.466985201407</v>
      </c>
      <c r="H13" s="37">
        <v>769943</v>
      </c>
      <c r="I13" s="45">
        <f t="shared" si="0"/>
        <v>102188.99727918243</v>
      </c>
      <c r="J13" s="37">
        <f>(J11-J12)</f>
        <v>22894.679999999993</v>
      </c>
      <c r="K13" s="50"/>
      <c r="L13" s="50"/>
    </row>
    <row r="14" spans="1:12" x14ac:dyDescent="0.25">
      <c r="A14" s="125" t="s">
        <v>6</v>
      </c>
      <c r="B14" s="126"/>
      <c r="C14" s="126"/>
      <c r="D14" s="126"/>
      <c r="E14" s="126"/>
      <c r="F14" s="35">
        <f>SUM(F8-F11)</f>
        <v>77375</v>
      </c>
      <c r="G14" s="35">
        <f t="shared" si="1"/>
        <v>10269.427301081691</v>
      </c>
      <c r="H14" s="35">
        <f>+H8-H11</f>
        <v>-275000</v>
      </c>
      <c r="I14" s="35">
        <f t="shared" si="0"/>
        <v>-36498.772314022164</v>
      </c>
      <c r="J14" s="38">
        <f>(+J8-J11)</f>
        <v>-26544.559999999998</v>
      </c>
      <c r="K14" s="51">
        <f t="shared" ref="K14:L14" si="2">(+K8-K11)</f>
        <v>0</v>
      </c>
      <c r="L14" s="51">
        <f t="shared" si="2"/>
        <v>0</v>
      </c>
    </row>
    <row r="15" spans="1:12" ht="18" x14ac:dyDescent="0.25">
      <c r="A15" s="5"/>
      <c r="B15" s="9"/>
      <c r="C15" s="9"/>
      <c r="D15" s="9"/>
      <c r="E15" s="9"/>
      <c r="F15" s="9"/>
      <c r="G15" s="26"/>
      <c r="H15" s="9"/>
      <c r="I15" s="26"/>
      <c r="J15" s="3"/>
      <c r="K15" s="3"/>
      <c r="L15" s="3"/>
    </row>
    <row r="16" spans="1:12" ht="18" customHeight="1" x14ac:dyDescent="0.25">
      <c r="A16" s="112" t="s">
        <v>43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</row>
    <row r="17" spans="1:17" ht="18" x14ac:dyDescent="0.25">
      <c r="A17" s="28"/>
      <c r="B17" s="26"/>
      <c r="C17" s="26"/>
      <c r="D17" s="26"/>
      <c r="E17" s="26"/>
      <c r="F17" s="26"/>
      <c r="G17" s="26"/>
      <c r="H17" s="26"/>
      <c r="I17" s="26"/>
      <c r="J17" s="27"/>
      <c r="K17" s="27"/>
      <c r="L17" s="27"/>
    </row>
    <row r="18" spans="1:17" ht="25.5" x14ac:dyDescent="0.25">
      <c r="A18" s="31"/>
      <c r="B18" s="32"/>
      <c r="C18" s="32"/>
      <c r="D18" s="33"/>
      <c r="E18" s="34"/>
      <c r="F18" s="4" t="s">
        <v>12</v>
      </c>
      <c r="G18" s="4" t="s">
        <v>61</v>
      </c>
      <c r="H18" s="4" t="s">
        <v>13</v>
      </c>
      <c r="I18" s="4" t="s">
        <v>61</v>
      </c>
      <c r="J18" s="4" t="s">
        <v>48</v>
      </c>
      <c r="K18" s="4" t="s">
        <v>49</v>
      </c>
      <c r="L18" s="4" t="s">
        <v>50</v>
      </c>
    </row>
    <row r="19" spans="1:17" ht="15.75" customHeight="1" x14ac:dyDescent="0.25">
      <c r="A19" s="122" t="s">
        <v>8</v>
      </c>
      <c r="B19" s="123"/>
      <c r="C19" s="123"/>
      <c r="D19" s="123"/>
      <c r="E19" s="124"/>
      <c r="F19" s="37"/>
      <c r="G19" s="37"/>
      <c r="H19" s="37"/>
      <c r="I19" s="37"/>
      <c r="J19" s="37"/>
      <c r="K19" s="37"/>
      <c r="L19" s="37"/>
    </row>
    <row r="20" spans="1:17" x14ac:dyDescent="0.25">
      <c r="A20" s="122" t="s">
        <v>9</v>
      </c>
      <c r="B20" s="115"/>
      <c r="C20" s="115"/>
      <c r="D20" s="115"/>
      <c r="E20" s="115"/>
      <c r="F20" s="37"/>
      <c r="G20" s="37"/>
      <c r="H20" s="37"/>
      <c r="I20" s="37"/>
      <c r="J20" s="37"/>
      <c r="K20" s="37"/>
      <c r="L20" s="37"/>
    </row>
    <row r="21" spans="1:17" x14ac:dyDescent="0.25">
      <c r="A21" s="125" t="s">
        <v>10</v>
      </c>
      <c r="B21" s="126"/>
      <c r="C21" s="126"/>
      <c r="D21" s="126"/>
      <c r="E21" s="126"/>
      <c r="F21" s="35">
        <v>0</v>
      </c>
      <c r="G21" s="35"/>
      <c r="H21" s="35">
        <v>0</v>
      </c>
      <c r="I21" s="35"/>
      <c r="J21" s="35">
        <v>0</v>
      </c>
      <c r="K21" s="35">
        <v>0</v>
      </c>
      <c r="L21" s="35">
        <v>0</v>
      </c>
    </row>
    <row r="22" spans="1:17" ht="18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7"/>
    </row>
    <row r="23" spans="1:17" ht="18" customHeight="1" x14ac:dyDescent="0.25">
      <c r="A23" s="112" t="s">
        <v>58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Q23" t="s">
        <v>64</v>
      </c>
    </row>
    <row r="24" spans="1:17" ht="18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7"/>
      <c r="K24" s="27"/>
      <c r="L24" s="27"/>
    </row>
    <row r="25" spans="1:17" ht="25.5" x14ac:dyDescent="0.25">
      <c r="A25" s="31"/>
      <c r="B25" s="32"/>
      <c r="C25" s="32"/>
      <c r="D25" s="33"/>
      <c r="E25" s="34"/>
      <c r="F25" s="4" t="s">
        <v>12</v>
      </c>
      <c r="G25" s="4" t="s">
        <v>61</v>
      </c>
      <c r="H25" s="4" t="s">
        <v>13</v>
      </c>
      <c r="I25" s="4" t="s">
        <v>65</v>
      </c>
      <c r="J25" s="4" t="s">
        <v>48</v>
      </c>
      <c r="K25" s="4" t="s">
        <v>49</v>
      </c>
      <c r="L25" s="4" t="s">
        <v>50</v>
      </c>
    </row>
    <row r="26" spans="1:17" x14ac:dyDescent="0.25">
      <c r="A26" s="116" t="s">
        <v>44</v>
      </c>
      <c r="B26" s="117"/>
      <c r="C26" s="117"/>
      <c r="D26" s="117"/>
      <c r="E26" s="118"/>
      <c r="F26" s="39"/>
      <c r="G26" s="39"/>
      <c r="H26" s="39"/>
      <c r="I26" s="39"/>
      <c r="J26" s="39"/>
      <c r="K26" s="39"/>
      <c r="L26" s="40"/>
    </row>
    <row r="27" spans="1:17" ht="30" customHeight="1" x14ac:dyDescent="0.25">
      <c r="A27" s="119" t="s">
        <v>7</v>
      </c>
      <c r="B27" s="120"/>
      <c r="C27" s="120"/>
      <c r="D27" s="120"/>
      <c r="E27" s="121"/>
      <c r="F27" s="41">
        <v>255137</v>
      </c>
      <c r="G27" s="100">
        <f>(F27/7.5345)</f>
        <v>33862.499170482442</v>
      </c>
      <c r="H27" s="41">
        <v>275000</v>
      </c>
      <c r="I27" s="41">
        <f>(H27/7.5345)</f>
        <v>36498.772314022164</v>
      </c>
      <c r="J27" s="41">
        <v>26544.560000000001</v>
      </c>
      <c r="K27" s="41">
        <v>0</v>
      </c>
      <c r="L27" s="38">
        <v>0</v>
      </c>
      <c r="O27" t="s">
        <v>64</v>
      </c>
    </row>
    <row r="30" spans="1:17" x14ac:dyDescent="0.25">
      <c r="A30" s="114" t="s">
        <v>11</v>
      </c>
      <c r="B30" s="115"/>
      <c r="C30" s="115"/>
      <c r="D30" s="115"/>
      <c r="E30" s="115"/>
      <c r="F30" s="37">
        <v>0</v>
      </c>
      <c r="G30" s="37"/>
      <c r="H30" s="37">
        <v>0</v>
      </c>
      <c r="I30" s="37"/>
      <c r="J30" s="37">
        <v>0</v>
      </c>
      <c r="K30" s="37">
        <v>0</v>
      </c>
      <c r="L30" s="37">
        <v>0</v>
      </c>
    </row>
    <row r="31" spans="1:17" ht="11.25" customHeight="1" x14ac:dyDescent="0.25">
      <c r="A31" s="20"/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</row>
    <row r="32" spans="1:17" ht="29.25" customHeight="1" x14ac:dyDescent="0.25">
      <c r="A32" s="110" t="s">
        <v>59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1:12" ht="8.25" customHeight="1" x14ac:dyDescent="0.25"/>
    <row r="34" spans="1:12" x14ac:dyDescent="0.25">
      <c r="A34" s="110" t="s">
        <v>46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</row>
    <row r="35" spans="1:12" ht="8.25" customHeight="1" x14ac:dyDescent="0.25"/>
    <row r="36" spans="1:12" ht="29.25" customHeight="1" x14ac:dyDescent="0.25">
      <c r="A36" s="110" t="s">
        <v>47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  <row r="38" spans="1:12" x14ac:dyDescent="0.25">
      <c r="A38" t="s">
        <v>108</v>
      </c>
      <c r="J38" t="s">
        <v>105</v>
      </c>
    </row>
    <row r="40" spans="1:12" x14ac:dyDescent="0.25">
      <c r="J40" t="s">
        <v>106</v>
      </c>
    </row>
    <row r="41" spans="1:12" x14ac:dyDescent="0.25">
      <c r="J41" t="s">
        <v>107</v>
      </c>
    </row>
  </sheetData>
  <mergeCells count="20">
    <mergeCell ref="A12:E12"/>
    <mergeCell ref="A5:L5"/>
    <mergeCell ref="A16:L16"/>
    <mergeCell ref="A1:L1"/>
    <mergeCell ref="A3:L3"/>
    <mergeCell ref="A8:E8"/>
    <mergeCell ref="A9:E9"/>
    <mergeCell ref="A10:E10"/>
    <mergeCell ref="A19:E19"/>
    <mergeCell ref="A20:E20"/>
    <mergeCell ref="A21:E21"/>
    <mergeCell ref="A13:E13"/>
    <mergeCell ref="A14:E14"/>
    <mergeCell ref="A36:L36"/>
    <mergeCell ref="A23:L23"/>
    <mergeCell ref="A32:L32"/>
    <mergeCell ref="A30:E30"/>
    <mergeCell ref="A34:L34"/>
    <mergeCell ref="A26:E26"/>
    <mergeCell ref="A27:E27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12" workbookViewId="0">
      <selection activeCell="E40" sqref="E4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8" max="8" width="23.7109375" customWidth="1"/>
    <col min="9" max="11" width="25.28515625" customWidth="1"/>
  </cols>
  <sheetData>
    <row r="1" spans="1:15" ht="42" customHeight="1" x14ac:dyDescent="0.25">
      <c r="A1" s="112" t="s">
        <v>56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5" ht="18" customHeight="1" x14ac:dyDescent="0.25">
      <c r="A2" s="5"/>
      <c r="B2" s="5"/>
      <c r="C2" s="5"/>
      <c r="D2" s="5"/>
      <c r="E2" s="5"/>
      <c r="F2" s="28"/>
      <c r="G2" s="5"/>
      <c r="H2" s="28"/>
      <c r="I2" s="5"/>
      <c r="J2" s="5"/>
      <c r="K2" s="5"/>
    </row>
    <row r="3" spans="1:15" ht="15.75" x14ac:dyDescent="0.25">
      <c r="A3" s="112" t="s">
        <v>34</v>
      </c>
      <c r="B3" s="112"/>
      <c r="C3" s="112"/>
      <c r="D3" s="112"/>
      <c r="E3" s="112"/>
      <c r="F3" s="112"/>
      <c r="G3" s="112"/>
      <c r="H3" s="112"/>
      <c r="I3" s="112"/>
      <c r="J3" s="129"/>
      <c r="K3" s="129"/>
    </row>
    <row r="4" spans="1:15" ht="18" x14ac:dyDescent="0.25">
      <c r="A4" s="5"/>
      <c r="B4" s="5"/>
      <c r="C4" s="5"/>
      <c r="D4" s="5"/>
      <c r="E4" s="5"/>
      <c r="F4" s="28"/>
      <c r="G4" s="5"/>
      <c r="H4" s="28"/>
      <c r="I4" s="5"/>
      <c r="J4" s="6"/>
      <c r="K4" s="6"/>
    </row>
    <row r="5" spans="1:15" ht="18" customHeight="1" x14ac:dyDescent="0.25">
      <c r="A5" s="112" t="s">
        <v>15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N5" t="s">
        <v>64</v>
      </c>
    </row>
    <row r="6" spans="1:15" ht="18" x14ac:dyDescent="0.25">
      <c r="A6" s="5"/>
      <c r="B6" s="5"/>
      <c r="C6" s="5"/>
      <c r="D6" s="5"/>
      <c r="E6" s="5"/>
      <c r="F6" s="28"/>
      <c r="G6" s="5"/>
      <c r="H6" s="28"/>
      <c r="I6" s="5"/>
      <c r="J6" s="6"/>
      <c r="K6" s="6"/>
    </row>
    <row r="7" spans="1:15" ht="15.75" x14ac:dyDescent="0.25">
      <c r="A7" s="112" t="s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5" ht="18" x14ac:dyDescent="0.25">
      <c r="A8" s="5"/>
      <c r="B8" s="5"/>
      <c r="C8" s="5"/>
      <c r="D8" s="5"/>
      <c r="E8" s="5"/>
      <c r="F8" s="28"/>
      <c r="G8" s="5"/>
      <c r="H8" s="28"/>
      <c r="I8" s="5"/>
      <c r="J8" s="6"/>
      <c r="K8" s="6"/>
    </row>
    <row r="9" spans="1:15" ht="25.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3" t="s">
        <v>12</v>
      </c>
      <c r="F9" s="24" t="s">
        <v>73</v>
      </c>
      <c r="G9" s="24" t="s">
        <v>13</v>
      </c>
      <c r="H9" s="24" t="s">
        <v>65</v>
      </c>
      <c r="I9" s="24" t="s">
        <v>74</v>
      </c>
      <c r="J9" s="24" t="s">
        <v>75</v>
      </c>
      <c r="K9" s="24" t="s">
        <v>76</v>
      </c>
    </row>
    <row r="10" spans="1:15" ht="15.75" customHeight="1" x14ac:dyDescent="0.25">
      <c r="A10" s="13">
        <v>6</v>
      </c>
      <c r="B10" s="13"/>
      <c r="C10" s="13"/>
      <c r="D10" s="13" t="s">
        <v>19</v>
      </c>
      <c r="E10" s="52">
        <f>SUM(E11:E17)</f>
        <v>2756907</v>
      </c>
      <c r="F10" s="52">
        <f>(E10/7.5345)</f>
        <v>365904.43957794143</v>
      </c>
      <c r="G10" s="52">
        <f>SUM(G11:G16)</f>
        <v>3108953</v>
      </c>
      <c r="H10" s="52">
        <f>(G10/7.5345)</f>
        <v>412628.97338907688</v>
      </c>
      <c r="I10" s="52">
        <f>SUM(I11:I20)</f>
        <v>369597.68</v>
      </c>
      <c r="J10" s="52">
        <f t="shared" ref="J10" si="0">SUM(J11:J17)</f>
        <v>368065.93000000005</v>
      </c>
      <c r="K10" s="52">
        <f t="shared" ref="K10" si="1">SUM(K11:K17)</f>
        <v>369357.16000000003</v>
      </c>
    </row>
    <row r="11" spans="1:15" ht="38.25" x14ac:dyDescent="0.25">
      <c r="A11" s="13"/>
      <c r="B11" s="18">
        <v>63</v>
      </c>
      <c r="C11" s="18"/>
      <c r="D11" s="18" t="s">
        <v>52</v>
      </c>
      <c r="E11" s="10">
        <v>1755964</v>
      </c>
      <c r="F11" s="10">
        <f t="shared" ref="F11:F16" si="2">(E11/7.5345)</f>
        <v>233056.47355498042</v>
      </c>
      <c r="G11" s="11">
        <v>1679816</v>
      </c>
      <c r="H11" s="10">
        <f t="shared" ref="H11:H16" si="3">(G11/7.5345)</f>
        <v>222949.89713982347</v>
      </c>
      <c r="I11" s="11">
        <v>228938.84</v>
      </c>
      <c r="J11" s="11">
        <v>229066.13</v>
      </c>
      <c r="K11" s="11">
        <v>230357.36</v>
      </c>
    </row>
    <row r="12" spans="1:15" x14ac:dyDescent="0.25">
      <c r="A12" s="14"/>
      <c r="B12" s="14"/>
      <c r="C12" s="15">
        <v>52</v>
      </c>
      <c r="D12" s="15" t="s">
        <v>54</v>
      </c>
      <c r="E12" s="10"/>
      <c r="F12" s="10"/>
      <c r="G12" s="11"/>
      <c r="H12" s="10"/>
      <c r="I12" s="11"/>
      <c r="J12" s="11"/>
      <c r="K12" s="11"/>
    </row>
    <row r="13" spans="1:15" x14ac:dyDescent="0.25">
      <c r="A13" s="14"/>
      <c r="B13" s="14">
        <v>64</v>
      </c>
      <c r="C13" s="15"/>
      <c r="D13" s="14" t="s">
        <v>66</v>
      </c>
      <c r="E13" s="10">
        <v>3</v>
      </c>
      <c r="F13" s="10">
        <f t="shared" si="2"/>
        <v>0.39816842524387813</v>
      </c>
      <c r="G13" s="11">
        <v>100</v>
      </c>
      <c r="H13" s="10">
        <f t="shared" si="3"/>
        <v>13.272280841462605</v>
      </c>
      <c r="I13" s="11">
        <v>13.27</v>
      </c>
      <c r="J13" s="11">
        <v>13.27</v>
      </c>
      <c r="K13" s="11">
        <v>13.27</v>
      </c>
    </row>
    <row r="14" spans="1:15" x14ac:dyDescent="0.25">
      <c r="A14" s="14"/>
      <c r="B14" s="14">
        <v>65</v>
      </c>
      <c r="C14" s="15"/>
      <c r="D14" s="14" t="s">
        <v>67</v>
      </c>
      <c r="E14" s="10">
        <v>1066</v>
      </c>
      <c r="F14" s="10">
        <f t="shared" si="2"/>
        <v>141.48251376999136</v>
      </c>
      <c r="G14" s="11">
        <v>3000</v>
      </c>
      <c r="H14" s="10">
        <f t="shared" si="3"/>
        <v>398.16842524387812</v>
      </c>
      <c r="I14" s="11">
        <v>398.17</v>
      </c>
      <c r="J14" s="11">
        <v>398.17</v>
      </c>
      <c r="K14" s="11">
        <v>398.17</v>
      </c>
    </row>
    <row r="15" spans="1:15" x14ac:dyDescent="0.25">
      <c r="A15" s="14"/>
      <c r="B15" s="14">
        <v>66</v>
      </c>
      <c r="C15" s="15"/>
      <c r="D15" s="14" t="s">
        <v>68</v>
      </c>
      <c r="E15" s="10">
        <v>25533</v>
      </c>
      <c r="F15" s="10">
        <f t="shared" si="2"/>
        <v>3388.8114672506467</v>
      </c>
      <c r="G15" s="11">
        <v>20000</v>
      </c>
      <c r="H15" s="10">
        <f t="shared" si="3"/>
        <v>2654.4561682925209</v>
      </c>
      <c r="I15" s="11">
        <v>5176.1899999999996</v>
      </c>
      <c r="J15" s="11">
        <v>5176.1899999999996</v>
      </c>
      <c r="K15" s="11">
        <v>5176.1899999999996</v>
      </c>
    </row>
    <row r="16" spans="1:15" ht="38.25" x14ac:dyDescent="0.25">
      <c r="A16" s="14"/>
      <c r="B16" s="14">
        <v>67</v>
      </c>
      <c r="C16" s="15"/>
      <c r="D16" s="18" t="s">
        <v>53</v>
      </c>
      <c r="E16" s="10">
        <v>974341</v>
      </c>
      <c r="F16" s="10">
        <f t="shared" si="2"/>
        <v>129317.27387351515</v>
      </c>
      <c r="G16" s="11">
        <v>1406037</v>
      </c>
      <c r="H16" s="10">
        <f t="shared" si="3"/>
        <v>186613.17937487556</v>
      </c>
      <c r="I16" s="11">
        <v>135071.21</v>
      </c>
      <c r="J16" s="11">
        <v>133412.17000000001</v>
      </c>
      <c r="K16" s="11">
        <v>133412.17000000001</v>
      </c>
      <c r="O16" t="s">
        <v>64</v>
      </c>
    </row>
    <row r="17" spans="1:11" ht="25.5" x14ac:dyDescent="0.25">
      <c r="A17" s="14"/>
      <c r="B17" s="14"/>
      <c r="C17" s="15">
        <v>43</v>
      </c>
      <c r="D17" s="19" t="s">
        <v>55</v>
      </c>
      <c r="E17" s="10"/>
      <c r="F17" s="10"/>
      <c r="G17" s="11"/>
      <c r="H17" s="56"/>
      <c r="I17" s="58"/>
      <c r="J17" s="11"/>
      <c r="K17" s="11"/>
    </row>
    <row r="18" spans="1:11" ht="25.5" x14ac:dyDescent="0.25">
      <c r="A18" s="16">
        <v>7</v>
      </c>
      <c r="B18" s="17"/>
      <c r="C18" s="17"/>
      <c r="D18" s="29" t="s">
        <v>21</v>
      </c>
      <c r="E18" s="10"/>
      <c r="F18" s="10"/>
      <c r="G18" s="11"/>
      <c r="H18" s="56"/>
      <c r="I18" s="58"/>
      <c r="J18" s="11"/>
      <c r="K18" s="11"/>
    </row>
    <row r="19" spans="1:11" ht="38.25" x14ac:dyDescent="0.25">
      <c r="A19" s="18"/>
      <c r="B19" s="18">
        <v>72</v>
      </c>
      <c r="C19" s="18"/>
      <c r="D19" s="30" t="s">
        <v>51</v>
      </c>
      <c r="E19" s="10"/>
      <c r="F19" s="10"/>
      <c r="G19" s="11"/>
      <c r="H19" s="56"/>
      <c r="I19" s="58"/>
      <c r="J19" s="11"/>
      <c r="K19" s="12"/>
    </row>
    <row r="20" spans="1:11" x14ac:dyDescent="0.25">
      <c r="A20" s="18"/>
      <c r="B20" s="18"/>
      <c r="C20" s="15">
        <v>11</v>
      </c>
      <c r="D20" s="15" t="s">
        <v>20</v>
      </c>
      <c r="E20" s="10"/>
      <c r="F20" s="10"/>
      <c r="G20" s="11"/>
      <c r="H20" s="56"/>
      <c r="I20" s="58"/>
      <c r="J20" s="11"/>
      <c r="K20" s="12"/>
    </row>
    <row r="22" spans="1:11" ht="15.75" x14ac:dyDescent="0.25">
      <c r="A22" s="112" t="s">
        <v>22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11" ht="18" x14ac:dyDescent="0.25">
      <c r="A23" s="5"/>
      <c r="B23" s="5"/>
      <c r="C23" s="5"/>
      <c r="D23" s="5"/>
      <c r="E23" s="5"/>
      <c r="F23" s="28"/>
      <c r="G23" s="5"/>
      <c r="H23" s="28"/>
      <c r="I23" s="5"/>
      <c r="J23" s="6"/>
      <c r="K23" s="6"/>
    </row>
    <row r="24" spans="1:11" ht="25.5" x14ac:dyDescent="0.25">
      <c r="A24" s="24" t="s">
        <v>16</v>
      </c>
      <c r="B24" s="23" t="s">
        <v>17</v>
      </c>
      <c r="C24" s="23" t="s">
        <v>18</v>
      </c>
      <c r="D24" s="23" t="s">
        <v>23</v>
      </c>
      <c r="E24" s="23" t="s">
        <v>12</v>
      </c>
      <c r="F24" s="24" t="s">
        <v>65</v>
      </c>
      <c r="G24" s="24" t="s">
        <v>13</v>
      </c>
      <c r="H24" s="24" t="s">
        <v>65</v>
      </c>
      <c r="I24" s="24" t="s">
        <v>48</v>
      </c>
      <c r="J24" s="24" t="s">
        <v>49</v>
      </c>
      <c r="K24" s="24" t="s">
        <v>50</v>
      </c>
    </row>
    <row r="25" spans="1:11" ht="15.75" customHeight="1" x14ac:dyDescent="0.25">
      <c r="A25" s="13">
        <v>3</v>
      </c>
      <c r="B25" s="13"/>
      <c r="C25" s="13"/>
      <c r="D25" s="13" t="s">
        <v>24</v>
      </c>
      <c r="E25" s="52">
        <f>SUM(E26:E30)</f>
        <v>2567061</v>
      </c>
      <c r="F25" s="52">
        <f>(E25/7.5345)</f>
        <v>340707.54529165837</v>
      </c>
      <c r="G25" s="52">
        <f>SUM(G26:G30)</f>
        <v>2614010</v>
      </c>
      <c r="H25" s="52">
        <f>(G25/7.5345)</f>
        <v>346938.74842391664</v>
      </c>
      <c r="I25" s="52">
        <f>SUM(I26:I30)</f>
        <v>373247.54</v>
      </c>
      <c r="J25" s="52">
        <f>SUM(J26+J28+J30)</f>
        <v>368065.93</v>
      </c>
      <c r="K25" s="52">
        <f t="shared" ref="K25" si="4">SUM(K26:K30)</f>
        <v>369357.6</v>
      </c>
    </row>
    <row r="26" spans="1:11" ht="15.75" customHeight="1" x14ac:dyDescent="0.25">
      <c r="A26" s="13"/>
      <c r="B26" s="18">
        <v>31</v>
      </c>
      <c r="C26" s="18"/>
      <c r="D26" s="18" t="s">
        <v>25</v>
      </c>
      <c r="E26" s="10">
        <v>1696867</v>
      </c>
      <c r="F26" s="10">
        <f t="shared" ref="F26:F35" si="5">(E26/7.5345)</f>
        <v>225212.95374610127</v>
      </c>
      <c r="G26" s="11">
        <v>1679816</v>
      </c>
      <c r="H26" s="101">
        <f t="shared" ref="H26:H35" si="6">(G26/7.5345)</f>
        <v>222949.89713982347</v>
      </c>
      <c r="I26" s="11">
        <v>228938.84</v>
      </c>
      <c r="J26" s="11">
        <v>229066.13</v>
      </c>
      <c r="K26" s="11">
        <v>230357.8</v>
      </c>
    </row>
    <row r="27" spans="1:11" x14ac:dyDescent="0.25">
      <c r="A27" s="14"/>
      <c r="B27" s="14"/>
      <c r="C27" s="15">
        <v>11</v>
      </c>
      <c r="D27" s="15" t="s">
        <v>20</v>
      </c>
      <c r="E27" s="10"/>
      <c r="F27" s="10"/>
      <c r="G27" s="11"/>
      <c r="H27" s="52"/>
      <c r="I27" s="11"/>
      <c r="J27" s="11"/>
      <c r="K27" s="11"/>
    </row>
    <row r="28" spans="1:11" x14ac:dyDescent="0.25">
      <c r="A28" s="14"/>
      <c r="B28" s="14">
        <v>32</v>
      </c>
      <c r="C28" s="15"/>
      <c r="D28" s="14" t="s">
        <v>37</v>
      </c>
      <c r="E28" s="10">
        <v>854415</v>
      </c>
      <c r="F28" s="10">
        <f t="shared" si="5"/>
        <v>113400.35835158272</v>
      </c>
      <c r="G28" s="11">
        <v>926594</v>
      </c>
      <c r="H28" s="10">
        <f t="shared" si="6"/>
        <v>122980.157940142</v>
      </c>
      <c r="I28" s="11">
        <v>143300.01</v>
      </c>
      <c r="J28" s="11">
        <v>137991.10999999999</v>
      </c>
      <c r="K28" s="11">
        <v>137991.10999999999</v>
      </c>
    </row>
    <row r="29" spans="1:11" x14ac:dyDescent="0.25">
      <c r="A29" s="14"/>
      <c r="B29" s="14"/>
      <c r="C29" s="15">
        <v>11</v>
      </c>
      <c r="D29" s="15" t="s">
        <v>20</v>
      </c>
      <c r="E29" s="10"/>
      <c r="F29" s="10"/>
      <c r="G29" s="11"/>
      <c r="H29" s="52"/>
      <c r="I29" s="11"/>
      <c r="J29" s="11"/>
      <c r="K29" s="11"/>
    </row>
    <row r="30" spans="1:11" x14ac:dyDescent="0.25">
      <c r="A30" s="14"/>
      <c r="B30" s="14">
        <v>34</v>
      </c>
      <c r="C30" s="15"/>
      <c r="D30" s="14" t="s">
        <v>69</v>
      </c>
      <c r="E30" s="10">
        <v>15779</v>
      </c>
      <c r="F30" s="10">
        <f t="shared" si="5"/>
        <v>2094.2331939743844</v>
      </c>
      <c r="G30" s="11">
        <v>7600</v>
      </c>
      <c r="H30" s="10">
        <f t="shared" si="6"/>
        <v>1008.693343951158</v>
      </c>
      <c r="I30" s="11">
        <v>1008.69</v>
      </c>
      <c r="J30" s="11">
        <v>1008.69</v>
      </c>
      <c r="K30" s="11">
        <v>1008.69</v>
      </c>
    </row>
    <row r="31" spans="1:11" ht="25.5" x14ac:dyDescent="0.25">
      <c r="A31" s="16">
        <v>4</v>
      </c>
      <c r="B31" s="17"/>
      <c r="C31" s="17"/>
      <c r="D31" s="29" t="s">
        <v>26</v>
      </c>
      <c r="E31" s="52">
        <f>SUM(E32)</f>
        <v>112471</v>
      </c>
      <c r="F31" s="52">
        <f t="shared" si="5"/>
        <v>14927.466985201407</v>
      </c>
      <c r="G31" s="45">
        <f>SUM(G32:G34)</f>
        <v>769943</v>
      </c>
      <c r="H31" s="52">
        <f t="shared" si="6"/>
        <v>102188.99727918243</v>
      </c>
      <c r="I31" s="45">
        <f>SUM(I32:I34)</f>
        <v>22894.69</v>
      </c>
      <c r="J31" s="11"/>
      <c r="K31" s="11"/>
    </row>
    <row r="32" spans="1:11" ht="38.25" x14ac:dyDescent="0.25">
      <c r="A32" s="18"/>
      <c r="B32" s="18">
        <v>42</v>
      </c>
      <c r="C32" s="18"/>
      <c r="D32" s="30" t="s">
        <v>27</v>
      </c>
      <c r="E32" s="10">
        <v>112471</v>
      </c>
      <c r="F32" s="10">
        <f t="shared" si="5"/>
        <v>14927.466985201407</v>
      </c>
      <c r="G32" s="11">
        <v>157500</v>
      </c>
      <c r="H32" s="10">
        <f t="shared" si="6"/>
        <v>20903.842325303602</v>
      </c>
      <c r="I32" s="11">
        <v>22894.69</v>
      </c>
      <c r="J32" s="11"/>
      <c r="K32" s="12"/>
    </row>
    <row r="33" spans="1:11" x14ac:dyDescent="0.25">
      <c r="A33" s="18"/>
      <c r="B33" s="18"/>
      <c r="C33" s="15">
        <v>11</v>
      </c>
      <c r="D33" s="15" t="s">
        <v>20</v>
      </c>
      <c r="E33" s="10"/>
      <c r="F33" s="10"/>
      <c r="G33" s="11"/>
      <c r="H33" s="10"/>
      <c r="I33" s="11"/>
      <c r="J33" s="11"/>
      <c r="K33" s="12"/>
    </row>
    <row r="34" spans="1:11" x14ac:dyDescent="0.25">
      <c r="A34" s="53"/>
      <c r="B34" s="54">
        <v>45</v>
      </c>
      <c r="C34" s="53"/>
      <c r="D34" s="55" t="s">
        <v>70</v>
      </c>
      <c r="E34" s="53"/>
      <c r="F34" s="10"/>
      <c r="G34" s="87">
        <v>612443</v>
      </c>
      <c r="H34" s="10">
        <f t="shared" si="6"/>
        <v>81285.154953878824</v>
      </c>
      <c r="I34" s="87"/>
      <c r="J34" s="53"/>
      <c r="K34" s="53"/>
    </row>
    <row r="35" spans="1:11" x14ac:dyDescent="0.25">
      <c r="A35" s="53">
        <v>9221</v>
      </c>
      <c r="B35" s="53"/>
      <c r="C35" s="53"/>
      <c r="D35" s="53" t="s">
        <v>71</v>
      </c>
      <c r="E35" s="53">
        <v>255137</v>
      </c>
      <c r="F35" s="10">
        <f t="shared" si="5"/>
        <v>33862.499170482442</v>
      </c>
      <c r="G35" s="11">
        <v>275000</v>
      </c>
      <c r="H35" s="58">
        <f t="shared" si="6"/>
        <v>36498.772314022164</v>
      </c>
      <c r="I35" s="87">
        <v>26544.560000000001</v>
      </c>
    </row>
  </sheetData>
  <mergeCells count="5">
    <mergeCell ref="A7:K7"/>
    <mergeCell ref="A22:K22"/>
    <mergeCell ref="A1:K1"/>
    <mergeCell ref="A3:K3"/>
    <mergeCell ref="A5:K5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sqref="A1:H12"/>
    </sheetView>
  </sheetViews>
  <sheetFormatPr defaultRowHeight="15" x14ac:dyDescent="0.25"/>
  <cols>
    <col min="1" max="1" width="37.7109375" customWidth="1"/>
    <col min="2" max="2" width="25.28515625" customWidth="1"/>
    <col min="3" max="3" width="21.5703125" customWidth="1"/>
    <col min="4" max="8" width="25.28515625" customWidth="1"/>
  </cols>
  <sheetData>
    <row r="1" spans="1:8" ht="42" customHeight="1" x14ac:dyDescent="0.25">
      <c r="A1" s="112" t="s">
        <v>56</v>
      </c>
      <c r="B1" s="112"/>
      <c r="C1" s="112"/>
      <c r="D1" s="112"/>
      <c r="E1" s="112"/>
      <c r="F1" s="112"/>
      <c r="G1" s="112"/>
      <c r="H1" s="112"/>
    </row>
    <row r="2" spans="1:8" ht="18" customHeight="1" x14ac:dyDescent="0.25">
      <c r="A2" s="5"/>
      <c r="B2" s="5"/>
      <c r="C2" s="28"/>
      <c r="D2" s="5"/>
      <c r="E2" s="28"/>
      <c r="F2" s="5"/>
      <c r="G2" s="5"/>
      <c r="H2" s="5"/>
    </row>
    <row r="3" spans="1:8" ht="15.75" x14ac:dyDescent="0.25">
      <c r="A3" s="112" t="s">
        <v>34</v>
      </c>
      <c r="B3" s="112"/>
      <c r="C3" s="112"/>
      <c r="D3" s="112"/>
      <c r="E3" s="112"/>
      <c r="F3" s="112"/>
      <c r="G3" s="129"/>
      <c r="H3" s="129"/>
    </row>
    <row r="4" spans="1:8" ht="18" x14ac:dyDescent="0.25">
      <c r="A4" s="5"/>
      <c r="B4" s="5"/>
      <c r="C4" s="28"/>
      <c r="D4" s="5"/>
      <c r="E4" s="28"/>
      <c r="F4" s="5"/>
      <c r="G4" s="6"/>
      <c r="H4" s="6"/>
    </row>
    <row r="5" spans="1:8" ht="18" customHeight="1" x14ac:dyDescent="0.25">
      <c r="A5" s="112" t="s">
        <v>15</v>
      </c>
      <c r="B5" s="113"/>
      <c r="C5" s="113"/>
      <c r="D5" s="113"/>
      <c r="E5" s="113"/>
      <c r="F5" s="113"/>
      <c r="G5" s="113"/>
      <c r="H5" s="113"/>
    </row>
    <row r="6" spans="1:8" ht="18" x14ac:dyDescent="0.25">
      <c r="A6" s="5"/>
      <c r="B6" s="5"/>
      <c r="C6" s="28"/>
      <c r="D6" s="5"/>
      <c r="E6" s="28"/>
      <c r="F6" s="5"/>
      <c r="G6" s="6"/>
      <c r="H6" s="6"/>
    </row>
    <row r="7" spans="1:8" ht="15.75" x14ac:dyDescent="0.25">
      <c r="A7" s="112" t="s">
        <v>28</v>
      </c>
      <c r="B7" s="133"/>
      <c r="C7" s="133"/>
      <c r="D7" s="133"/>
      <c r="E7" s="133"/>
      <c r="F7" s="133"/>
      <c r="G7" s="133"/>
      <c r="H7" s="133"/>
    </row>
    <row r="8" spans="1:8" ht="18.75" thickBot="1" x14ac:dyDescent="0.3">
      <c r="A8" s="5"/>
      <c r="B8" s="5"/>
      <c r="C8" s="28"/>
      <c r="D8" s="5"/>
      <c r="E8" s="28"/>
      <c r="F8" s="5"/>
      <c r="G8" s="6"/>
      <c r="H8" s="6"/>
    </row>
    <row r="9" spans="1:8" ht="26.25" thickBot="1" x14ac:dyDescent="0.3">
      <c r="A9" s="95" t="s">
        <v>29</v>
      </c>
      <c r="B9" s="96" t="s">
        <v>77</v>
      </c>
      <c r="C9" s="97" t="s">
        <v>73</v>
      </c>
      <c r="D9" s="97" t="s">
        <v>78</v>
      </c>
      <c r="E9" s="97" t="s">
        <v>65</v>
      </c>
      <c r="F9" s="97" t="s">
        <v>48</v>
      </c>
      <c r="G9" s="97" t="s">
        <v>49</v>
      </c>
      <c r="H9" s="98" t="s">
        <v>50</v>
      </c>
    </row>
    <row r="10" spans="1:8" ht="15.75" customHeight="1" x14ac:dyDescent="0.25">
      <c r="A10" s="92" t="s">
        <v>30</v>
      </c>
      <c r="B10" s="93">
        <f>(B11)</f>
        <v>2679532</v>
      </c>
      <c r="C10" s="93">
        <f>(B10/7.5345)</f>
        <v>355635.01227685978</v>
      </c>
      <c r="D10" s="94">
        <f>(D11)</f>
        <v>3383953</v>
      </c>
      <c r="E10" s="94">
        <f>(D10/7.5345)</f>
        <v>449127.74570309906</v>
      </c>
      <c r="F10" s="94">
        <v>396142.24</v>
      </c>
      <c r="G10" s="94">
        <v>368065.93</v>
      </c>
      <c r="H10" s="102">
        <v>369357.16</v>
      </c>
    </row>
    <row r="11" spans="1:8" ht="15.75" customHeight="1" x14ac:dyDescent="0.25">
      <c r="A11" s="88" t="s">
        <v>72</v>
      </c>
      <c r="B11" s="10">
        <v>2679532</v>
      </c>
      <c r="C11" s="10">
        <f>(B11/7.5345)</f>
        <v>355635.01227685978</v>
      </c>
      <c r="D11" s="11">
        <v>3383953</v>
      </c>
      <c r="E11" s="11">
        <f t="shared" ref="E11:E12" si="0">(D11/7.5345)</f>
        <v>449127.74570309906</v>
      </c>
      <c r="F11" s="11">
        <v>396142.24</v>
      </c>
      <c r="G11" s="11">
        <v>368065.93</v>
      </c>
      <c r="H11" s="77">
        <v>369357.16</v>
      </c>
    </row>
    <row r="12" spans="1:8" ht="15.75" thickBot="1" x14ac:dyDescent="0.3">
      <c r="A12" s="89" t="s">
        <v>79</v>
      </c>
      <c r="B12" s="90">
        <v>2679532</v>
      </c>
      <c r="C12" s="90">
        <f>(B12/7.5345)</f>
        <v>355635.01227685978</v>
      </c>
      <c r="D12" s="91">
        <v>3383953</v>
      </c>
      <c r="E12" s="91">
        <f t="shared" si="0"/>
        <v>449127.74570309906</v>
      </c>
      <c r="F12" s="91">
        <v>396142.24</v>
      </c>
      <c r="G12" s="91">
        <v>368065.93</v>
      </c>
      <c r="H12" s="103">
        <v>369357.16</v>
      </c>
    </row>
    <row r="33" spans="4:4" x14ac:dyDescent="0.25">
      <c r="D33" t="s">
        <v>64</v>
      </c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32" sqref="E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12" t="s">
        <v>56</v>
      </c>
      <c r="B1" s="112"/>
      <c r="C1" s="112"/>
      <c r="D1" s="112"/>
      <c r="E1" s="112"/>
      <c r="F1" s="112"/>
      <c r="G1" s="112"/>
      <c r="H1" s="112"/>
      <c r="I1" s="11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12" t="s">
        <v>34</v>
      </c>
      <c r="B3" s="112"/>
      <c r="C3" s="112"/>
      <c r="D3" s="112"/>
      <c r="E3" s="112"/>
      <c r="F3" s="112"/>
      <c r="G3" s="112"/>
      <c r="H3" s="129"/>
      <c r="I3" s="12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12" t="s">
        <v>31</v>
      </c>
      <c r="B5" s="113"/>
      <c r="C5" s="113"/>
      <c r="D5" s="113"/>
      <c r="E5" s="113"/>
      <c r="F5" s="113"/>
      <c r="G5" s="113"/>
      <c r="H5" s="113"/>
      <c r="I5" s="11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4" t="s">
        <v>16</v>
      </c>
      <c r="B7" s="23" t="s">
        <v>17</v>
      </c>
      <c r="C7" s="23" t="s">
        <v>18</v>
      </c>
      <c r="D7" s="23" t="s">
        <v>60</v>
      </c>
      <c r="E7" s="23" t="s">
        <v>12</v>
      </c>
      <c r="F7" s="24" t="s">
        <v>13</v>
      </c>
      <c r="G7" s="24" t="s">
        <v>48</v>
      </c>
      <c r="H7" s="24" t="s">
        <v>49</v>
      </c>
      <c r="I7" s="24" t="s">
        <v>50</v>
      </c>
    </row>
    <row r="8" spans="1:9" ht="25.5" x14ac:dyDescent="0.25">
      <c r="A8" s="13">
        <v>8</v>
      </c>
      <c r="B8" s="13"/>
      <c r="C8" s="13"/>
      <c r="D8" s="13" t="s">
        <v>32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38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39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29" t="s">
        <v>33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0" t="s">
        <v>40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41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37" workbookViewId="0">
      <selection activeCell="H16" sqref="H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1" width="25.28515625" customWidth="1"/>
  </cols>
  <sheetData>
    <row r="1" spans="1:13" ht="42" customHeight="1" x14ac:dyDescent="0.25">
      <c r="A1" s="155" t="s">
        <v>56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spans="1:13" ht="18" x14ac:dyDescent="0.25">
      <c r="A2" s="74"/>
      <c r="B2" s="28"/>
      <c r="C2" s="28"/>
      <c r="D2" s="28"/>
      <c r="E2" s="28"/>
      <c r="F2" s="28"/>
      <c r="G2" s="28"/>
      <c r="H2" s="28"/>
      <c r="I2" s="28"/>
      <c r="J2" s="6"/>
      <c r="K2" s="75" t="s">
        <v>64</v>
      </c>
    </row>
    <row r="3" spans="1:13" ht="18" customHeight="1" x14ac:dyDescent="0.25">
      <c r="A3" s="158" t="s">
        <v>64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3" ht="18" x14ac:dyDescent="0.25">
      <c r="A4" s="74"/>
      <c r="B4" s="28"/>
      <c r="C4" s="28"/>
      <c r="D4" s="28"/>
      <c r="E4" s="28"/>
      <c r="F4" s="28"/>
      <c r="G4" s="28"/>
      <c r="H4" s="28"/>
      <c r="I4" s="28"/>
      <c r="J4" s="6"/>
      <c r="K4" s="75"/>
    </row>
    <row r="5" spans="1:13" ht="25.5" x14ac:dyDescent="0.25">
      <c r="A5" s="161" t="s">
        <v>35</v>
      </c>
      <c r="B5" s="162"/>
      <c r="C5" s="163"/>
      <c r="D5" s="23" t="s">
        <v>36</v>
      </c>
      <c r="E5" s="23" t="s">
        <v>12</v>
      </c>
      <c r="F5" s="24" t="s">
        <v>73</v>
      </c>
      <c r="G5" s="24" t="s">
        <v>13</v>
      </c>
      <c r="H5" s="24" t="s">
        <v>65</v>
      </c>
      <c r="I5" s="24" t="s">
        <v>48</v>
      </c>
      <c r="J5" s="24" t="s">
        <v>49</v>
      </c>
      <c r="K5" s="76" t="s">
        <v>50</v>
      </c>
    </row>
    <row r="6" spans="1:13" ht="25.5" x14ac:dyDescent="0.25">
      <c r="A6" s="149" t="s">
        <v>80</v>
      </c>
      <c r="B6" s="150"/>
      <c r="C6" s="151"/>
      <c r="D6" s="65" t="s">
        <v>81</v>
      </c>
      <c r="E6" s="52">
        <f>(E11+E17)</f>
        <v>2679532</v>
      </c>
      <c r="F6" s="52">
        <f>(E6/7.5345)</f>
        <v>355635.01227685978</v>
      </c>
      <c r="G6" s="45">
        <f>(G11+G17)</f>
        <v>3383953</v>
      </c>
      <c r="H6" s="45">
        <f>(G6/7.5345)</f>
        <v>449127.74570309906</v>
      </c>
      <c r="I6" s="45">
        <f>(I8+I11+I17)</f>
        <v>396142.24</v>
      </c>
      <c r="J6" s="45">
        <f>(J11+J17+J26+J30)</f>
        <v>368065.93</v>
      </c>
      <c r="K6" s="106">
        <f>(K11+K17+K26+K30)</f>
        <v>369357.16</v>
      </c>
    </row>
    <row r="7" spans="1:13" x14ac:dyDescent="0.25">
      <c r="A7" s="149" t="s">
        <v>82</v>
      </c>
      <c r="B7" s="150"/>
      <c r="C7" s="151"/>
      <c r="D7" s="65" t="s">
        <v>83</v>
      </c>
      <c r="E7" s="10"/>
      <c r="F7" s="10"/>
      <c r="G7" s="11"/>
      <c r="H7" s="11"/>
      <c r="I7" s="11"/>
      <c r="J7" s="11"/>
      <c r="K7" s="77"/>
    </row>
    <row r="8" spans="1:13" ht="25.5" x14ac:dyDescent="0.25">
      <c r="A8" s="134" t="s">
        <v>84</v>
      </c>
      <c r="B8" s="135"/>
      <c r="C8" s="136"/>
      <c r="D8" s="61" t="s">
        <v>85</v>
      </c>
      <c r="E8" s="10"/>
      <c r="F8" s="10"/>
      <c r="G8" s="45">
        <v>2273</v>
      </c>
      <c r="H8" s="45">
        <f>(G8/7.5345)</f>
        <v>301.67894352644498</v>
      </c>
      <c r="I8" s="45">
        <f>(I9)</f>
        <v>301.68</v>
      </c>
      <c r="J8" s="45">
        <f t="shared" ref="J8:K8" si="0">(J9)</f>
        <v>301.68</v>
      </c>
      <c r="K8" s="106">
        <f t="shared" si="0"/>
        <v>301.68</v>
      </c>
    </row>
    <row r="9" spans="1:13" x14ac:dyDescent="0.25">
      <c r="A9" s="152">
        <v>3</v>
      </c>
      <c r="B9" s="153"/>
      <c r="C9" s="154"/>
      <c r="D9" s="62" t="s">
        <v>24</v>
      </c>
      <c r="E9" s="10"/>
      <c r="F9" s="10"/>
      <c r="G9" s="11">
        <v>2273</v>
      </c>
      <c r="H9" s="11">
        <f>(G9/7.5345)</f>
        <v>301.67894352644498</v>
      </c>
      <c r="I9" s="11">
        <v>301.68</v>
      </c>
      <c r="J9" s="11">
        <v>301.68</v>
      </c>
      <c r="K9" s="77">
        <v>301.68</v>
      </c>
      <c r="M9" s="10"/>
    </row>
    <row r="10" spans="1:13" ht="25.5" x14ac:dyDescent="0.25">
      <c r="A10" s="152">
        <v>32</v>
      </c>
      <c r="B10" s="153"/>
      <c r="C10" s="154"/>
      <c r="D10" s="62" t="s">
        <v>86</v>
      </c>
      <c r="E10" s="10"/>
      <c r="F10" s="10"/>
      <c r="G10" s="11">
        <v>2273</v>
      </c>
      <c r="H10" s="11">
        <f>(G10/7.5345)</f>
        <v>301.67894352644498</v>
      </c>
      <c r="I10" s="11">
        <v>301.68</v>
      </c>
      <c r="J10" s="11">
        <v>301.68</v>
      </c>
      <c r="K10" s="77">
        <v>301.68</v>
      </c>
      <c r="M10" s="10"/>
    </row>
    <row r="11" spans="1:13" x14ac:dyDescent="0.25">
      <c r="A11" s="149" t="s">
        <v>87</v>
      </c>
      <c r="B11" s="150"/>
      <c r="C11" s="151"/>
      <c r="D11" s="65" t="s">
        <v>90</v>
      </c>
      <c r="E11" s="52">
        <f>(E12)</f>
        <v>1754464</v>
      </c>
      <c r="F11" s="52">
        <f t="shared" ref="F11:I11" si="1">(F12)</f>
        <v>232857.38934235848</v>
      </c>
      <c r="G11" s="52">
        <f>(G12)</f>
        <v>1679816</v>
      </c>
      <c r="H11" s="52">
        <f t="shared" si="1"/>
        <v>222949.89713982347</v>
      </c>
      <c r="I11" s="52">
        <f t="shared" si="1"/>
        <v>228938.84</v>
      </c>
      <c r="J11" s="52">
        <f>(J12)</f>
        <v>229066.13</v>
      </c>
      <c r="K11" s="107">
        <f t="shared" ref="K11" si="2">(K12)</f>
        <v>230357.36</v>
      </c>
    </row>
    <row r="12" spans="1:13" ht="27.75" customHeight="1" x14ac:dyDescent="0.25">
      <c r="A12" s="134" t="s">
        <v>88</v>
      </c>
      <c r="B12" s="135"/>
      <c r="C12" s="136"/>
      <c r="D12" s="65" t="s">
        <v>89</v>
      </c>
      <c r="E12" s="52">
        <f>(E13)</f>
        <v>1754464</v>
      </c>
      <c r="F12" s="52">
        <f t="shared" ref="F12:F35" si="3">E12/7.5345</f>
        <v>232857.38934235848</v>
      </c>
      <c r="G12" s="52">
        <f>(G13)</f>
        <v>1679816</v>
      </c>
      <c r="H12" s="52">
        <f>G12/7.5345</f>
        <v>222949.89713982347</v>
      </c>
      <c r="I12" s="45">
        <f>(I13)</f>
        <v>228938.84</v>
      </c>
      <c r="J12" s="45">
        <f>(J13)</f>
        <v>229066.13</v>
      </c>
      <c r="K12" s="106">
        <f>(K13)</f>
        <v>230357.36</v>
      </c>
      <c r="L12" s="10"/>
      <c r="M12" s="12"/>
    </row>
    <row r="13" spans="1:13" x14ac:dyDescent="0.25">
      <c r="A13" s="137">
        <v>3</v>
      </c>
      <c r="B13" s="138"/>
      <c r="C13" s="139"/>
      <c r="D13" s="62" t="s">
        <v>24</v>
      </c>
      <c r="E13" s="10">
        <f>SUM(E14:E16)</f>
        <v>1754464</v>
      </c>
      <c r="F13" s="10">
        <f t="shared" si="3"/>
        <v>232857.38934235848</v>
      </c>
      <c r="G13" s="10">
        <f>SUM(G14:G16)</f>
        <v>1679816</v>
      </c>
      <c r="H13" s="10">
        <f t="shared" ref="H13:H43" si="4">G13/7.5345</f>
        <v>222949.89713982347</v>
      </c>
      <c r="I13" s="11">
        <f>(I14)</f>
        <v>228938.84</v>
      </c>
      <c r="J13" s="11">
        <f>(J14)</f>
        <v>229066.13</v>
      </c>
      <c r="K13" s="77">
        <v>230357.36</v>
      </c>
      <c r="L13" s="10"/>
      <c r="M13" s="12"/>
    </row>
    <row r="14" spans="1:13" x14ac:dyDescent="0.25">
      <c r="A14" s="143">
        <v>31</v>
      </c>
      <c r="B14" s="144"/>
      <c r="C14" s="145"/>
      <c r="D14" s="62" t="s">
        <v>25</v>
      </c>
      <c r="E14" s="10">
        <v>1696866</v>
      </c>
      <c r="F14" s="10">
        <f t="shared" si="3"/>
        <v>225212.82102329284</v>
      </c>
      <c r="G14" s="10">
        <v>1679816</v>
      </c>
      <c r="H14" s="10">
        <f t="shared" si="4"/>
        <v>222949.89713982347</v>
      </c>
      <c r="I14" s="11">
        <v>228938.84</v>
      </c>
      <c r="J14" s="11">
        <v>229066.13</v>
      </c>
      <c r="K14" s="77">
        <v>230357.36</v>
      </c>
      <c r="L14" s="10"/>
      <c r="M14" s="12"/>
    </row>
    <row r="15" spans="1:13" x14ac:dyDescent="0.25">
      <c r="A15" s="143">
        <v>32</v>
      </c>
      <c r="B15" s="144"/>
      <c r="C15" s="145"/>
      <c r="D15" s="62" t="s">
        <v>37</v>
      </c>
      <c r="E15" s="10">
        <v>49319</v>
      </c>
      <c r="F15" s="10">
        <f t="shared" si="3"/>
        <v>6545.7561882009422</v>
      </c>
      <c r="G15" s="10"/>
      <c r="H15" s="10">
        <f t="shared" si="4"/>
        <v>0</v>
      </c>
      <c r="I15" s="11"/>
      <c r="J15" s="11"/>
      <c r="K15" s="77"/>
      <c r="L15" s="10"/>
      <c r="M15" s="12"/>
    </row>
    <row r="16" spans="1:13" x14ac:dyDescent="0.25">
      <c r="A16" s="78">
        <v>34</v>
      </c>
      <c r="B16" s="63"/>
      <c r="C16" s="64"/>
      <c r="D16" s="62" t="s">
        <v>69</v>
      </c>
      <c r="E16" s="10">
        <v>8279</v>
      </c>
      <c r="F16" s="10">
        <f t="shared" si="3"/>
        <v>1098.8121308646889</v>
      </c>
      <c r="G16" s="10"/>
      <c r="H16" s="10">
        <f t="shared" si="4"/>
        <v>0</v>
      </c>
      <c r="I16" s="11"/>
      <c r="J16" s="11"/>
      <c r="K16" s="77"/>
      <c r="L16" s="10"/>
      <c r="M16" s="12"/>
    </row>
    <row r="17" spans="1:18" ht="23.25" customHeight="1" x14ac:dyDescent="0.25">
      <c r="A17" s="149" t="s">
        <v>91</v>
      </c>
      <c r="B17" s="150"/>
      <c r="C17" s="151"/>
      <c r="D17" s="65" t="s">
        <v>92</v>
      </c>
      <c r="E17" s="52">
        <f>(E18+E23+E27+E31+E44)</f>
        <v>925068</v>
      </c>
      <c r="F17" s="52">
        <f t="shared" si="3"/>
        <v>122777.62293450128</v>
      </c>
      <c r="G17" s="52">
        <f>(G18+G23+G27+G31+G38+G40+G8)</f>
        <v>1704137</v>
      </c>
      <c r="H17" s="52">
        <f t="shared" si="4"/>
        <v>226177.84856327559</v>
      </c>
      <c r="I17" s="45">
        <f>(I18+I23+I28+I31+I37)</f>
        <v>166901.72</v>
      </c>
      <c r="J17" s="45">
        <f>(J18+J23+J29+J37+J8)</f>
        <v>137991.11000000002</v>
      </c>
      <c r="K17" s="106">
        <f>(K8+K18+K23+K29+K31+K37)</f>
        <v>137991.11000000002</v>
      </c>
      <c r="L17" s="10"/>
      <c r="M17" s="11"/>
    </row>
    <row r="18" spans="1:18" ht="15" customHeight="1" x14ac:dyDescent="0.25">
      <c r="A18" s="134" t="s">
        <v>93</v>
      </c>
      <c r="B18" s="135"/>
      <c r="C18" s="136"/>
      <c r="D18" s="61" t="s">
        <v>20</v>
      </c>
      <c r="E18" s="52">
        <f>(E19+E21)</f>
        <v>312964</v>
      </c>
      <c r="F18" s="52">
        <f t="shared" si="3"/>
        <v>41537.461012675027</v>
      </c>
      <c r="G18" s="52">
        <f>(G19+G21)</f>
        <v>544900</v>
      </c>
      <c r="H18" s="52">
        <f t="shared" si="4"/>
        <v>72320.658305129735</v>
      </c>
      <c r="I18" s="45">
        <f>(I19+I21)</f>
        <v>66892.3</v>
      </c>
      <c r="J18" s="45">
        <f>(J19+J21)</f>
        <v>65233.26</v>
      </c>
      <c r="K18" s="106">
        <f>(K19+K21)</f>
        <v>65233.26</v>
      </c>
      <c r="L18" s="10"/>
      <c r="M18" s="12"/>
    </row>
    <row r="19" spans="1:18" x14ac:dyDescent="0.25">
      <c r="A19" s="137">
        <v>3</v>
      </c>
      <c r="B19" s="138"/>
      <c r="C19" s="139"/>
      <c r="D19" s="62" t="s">
        <v>24</v>
      </c>
      <c r="E19" s="10">
        <f>(E20)</f>
        <v>295464</v>
      </c>
      <c r="F19" s="10">
        <f t="shared" si="3"/>
        <v>39214.811865419069</v>
      </c>
      <c r="G19" s="10">
        <f>(G20)</f>
        <v>397400</v>
      </c>
      <c r="H19" s="10">
        <f t="shared" si="4"/>
        <v>52744.044063972389</v>
      </c>
      <c r="I19" s="11">
        <f>(I20)</f>
        <v>65233.26</v>
      </c>
      <c r="J19" s="11">
        <f>(J20)</f>
        <v>65233.26</v>
      </c>
      <c r="K19" s="77">
        <f>(K20)</f>
        <v>65233.26</v>
      </c>
      <c r="L19" s="10"/>
      <c r="M19" s="12"/>
      <c r="O19" s="47"/>
      <c r="P19" s="48"/>
      <c r="Q19" s="49"/>
      <c r="R19" s="46"/>
    </row>
    <row r="20" spans="1:18" x14ac:dyDescent="0.25">
      <c r="A20" s="143">
        <v>32</v>
      </c>
      <c r="B20" s="144"/>
      <c r="C20" s="145"/>
      <c r="D20" s="62" t="s">
        <v>37</v>
      </c>
      <c r="E20" s="10">
        <v>295464</v>
      </c>
      <c r="F20" s="10">
        <f t="shared" si="3"/>
        <v>39214.811865419069</v>
      </c>
      <c r="G20" s="10">
        <v>397400</v>
      </c>
      <c r="H20" s="10">
        <f t="shared" si="4"/>
        <v>52744.044063972389</v>
      </c>
      <c r="I20" s="11">
        <v>65233.26</v>
      </c>
      <c r="J20" s="11">
        <v>65233.26</v>
      </c>
      <c r="K20" s="77">
        <v>65233.26</v>
      </c>
      <c r="L20" s="10"/>
      <c r="M20" s="12"/>
    </row>
    <row r="21" spans="1:18" ht="25.5" x14ac:dyDescent="0.25">
      <c r="A21" s="137">
        <v>4</v>
      </c>
      <c r="B21" s="138"/>
      <c r="C21" s="139"/>
      <c r="D21" s="62" t="s">
        <v>26</v>
      </c>
      <c r="E21" s="10">
        <f>(E22)</f>
        <v>17500</v>
      </c>
      <c r="F21" s="10">
        <f t="shared" si="3"/>
        <v>2322.649147255956</v>
      </c>
      <c r="G21" s="10">
        <f>(G22)</f>
        <v>147500</v>
      </c>
      <c r="H21" s="10">
        <f t="shared" si="4"/>
        <v>19576.614241157342</v>
      </c>
      <c r="I21" s="11">
        <f>(I22)</f>
        <v>1659.04</v>
      </c>
      <c r="J21" s="11"/>
      <c r="K21" s="77"/>
      <c r="L21" s="10"/>
      <c r="M21" s="12"/>
    </row>
    <row r="22" spans="1:18" ht="25.5" x14ac:dyDescent="0.25">
      <c r="A22" s="143">
        <v>42</v>
      </c>
      <c r="B22" s="144"/>
      <c r="C22" s="145"/>
      <c r="D22" s="62" t="s">
        <v>57</v>
      </c>
      <c r="E22" s="11">
        <v>17500</v>
      </c>
      <c r="F22" s="10">
        <f t="shared" si="3"/>
        <v>2322.649147255956</v>
      </c>
      <c r="G22" s="10">
        <v>147500</v>
      </c>
      <c r="H22" s="10">
        <f t="shared" si="4"/>
        <v>19576.614241157342</v>
      </c>
      <c r="I22" s="11">
        <v>1659.04</v>
      </c>
      <c r="J22" s="11"/>
      <c r="K22" s="77"/>
      <c r="L22" s="10"/>
      <c r="M22" s="12"/>
    </row>
    <row r="23" spans="1:18" ht="15" customHeight="1" x14ac:dyDescent="0.25">
      <c r="A23" s="134" t="s">
        <v>94</v>
      </c>
      <c r="B23" s="135"/>
      <c r="C23" s="136"/>
      <c r="D23" s="61" t="s">
        <v>20</v>
      </c>
      <c r="E23" s="45">
        <f>(E24)</f>
        <v>504193</v>
      </c>
      <c r="F23" s="52">
        <f t="shared" si="3"/>
        <v>66917.910942995557</v>
      </c>
      <c r="G23" s="52">
        <f>(G24)</f>
        <v>511421</v>
      </c>
      <c r="H23" s="52">
        <f t="shared" si="4"/>
        <v>67877.231402216465</v>
      </c>
      <c r="I23" s="45">
        <f>(I24)</f>
        <v>67877.23</v>
      </c>
      <c r="J23" s="45">
        <f>(J24)</f>
        <v>66881.81</v>
      </c>
      <c r="K23" s="106">
        <f>(K24)</f>
        <v>66881.81</v>
      </c>
      <c r="L23" s="10"/>
      <c r="M23" s="12"/>
    </row>
    <row r="24" spans="1:18" x14ac:dyDescent="0.25">
      <c r="A24" s="137">
        <v>3</v>
      </c>
      <c r="B24" s="138"/>
      <c r="C24" s="139"/>
      <c r="D24" s="62" t="s">
        <v>24</v>
      </c>
      <c r="E24" s="11">
        <f>SUM(E25:E26)</f>
        <v>504193</v>
      </c>
      <c r="F24" s="10">
        <f t="shared" si="3"/>
        <v>66917.910942995557</v>
      </c>
      <c r="G24" s="10">
        <f>SUM(G25:G26)</f>
        <v>511421</v>
      </c>
      <c r="H24" s="10">
        <f t="shared" si="4"/>
        <v>67877.231402216465</v>
      </c>
      <c r="I24" s="11">
        <f>(I25+I26)</f>
        <v>67877.23</v>
      </c>
      <c r="J24" s="11">
        <f>(J25)</f>
        <v>66881.81</v>
      </c>
      <c r="K24" s="77">
        <f>(K25)</f>
        <v>66881.81</v>
      </c>
      <c r="L24" s="10"/>
      <c r="M24" s="12"/>
    </row>
    <row r="25" spans="1:18" x14ac:dyDescent="0.25">
      <c r="A25" s="143">
        <v>32</v>
      </c>
      <c r="B25" s="144"/>
      <c r="C25" s="145"/>
      <c r="D25" s="62" t="s">
        <v>37</v>
      </c>
      <c r="E25" s="11">
        <v>496693</v>
      </c>
      <c r="F25" s="10">
        <f t="shared" si="3"/>
        <v>65922.489879885848</v>
      </c>
      <c r="G25" s="10">
        <v>503921</v>
      </c>
      <c r="H25" s="10">
        <f t="shared" si="4"/>
        <v>66881.810339106771</v>
      </c>
      <c r="I25" s="11">
        <v>66881.81</v>
      </c>
      <c r="J25" s="11">
        <v>66881.81</v>
      </c>
      <c r="K25" s="77">
        <v>66881.81</v>
      </c>
      <c r="L25" s="10"/>
      <c r="M25" s="12"/>
    </row>
    <row r="26" spans="1:18" x14ac:dyDescent="0.25">
      <c r="A26" s="78">
        <v>34</v>
      </c>
      <c r="B26" s="63"/>
      <c r="C26" s="64"/>
      <c r="D26" s="62" t="s">
        <v>69</v>
      </c>
      <c r="E26" s="11">
        <v>7500</v>
      </c>
      <c r="F26" s="10">
        <f t="shared" si="3"/>
        <v>995.4210631096953</v>
      </c>
      <c r="G26" s="10">
        <v>7500</v>
      </c>
      <c r="H26" s="10">
        <f t="shared" si="4"/>
        <v>995.4210631096953</v>
      </c>
      <c r="I26" s="11">
        <v>995.42</v>
      </c>
      <c r="J26" s="45">
        <v>995.42</v>
      </c>
      <c r="K26" s="106">
        <v>995.42</v>
      </c>
      <c r="L26" s="10"/>
      <c r="M26" s="12"/>
    </row>
    <row r="27" spans="1:18" x14ac:dyDescent="0.25">
      <c r="A27" s="134" t="s">
        <v>95</v>
      </c>
      <c r="B27" s="135"/>
      <c r="C27" s="136"/>
      <c r="D27" s="61" t="s">
        <v>96</v>
      </c>
      <c r="E27" s="45">
        <f>(E28)</f>
        <v>5524</v>
      </c>
      <c r="F27" s="52">
        <f t="shared" si="3"/>
        <v>733.16079368239423</v>
      </c>
      <c r="G27" s="52">
        <f>(G28)</f>
        <v>20100</v>
      </c>
      <c r="H27" s="52">
        <f t="shared" si="4"/>
        <v>2667.7284491339833</v>
      </c>
      <c r="I27" s="45">
        <f>(I28)</f>
        <v>5189.46</v>
      </c>
      <c r="J27" s="11"/>
      <c r="K27" s="77"/>
      <c r="L27" s="10"/>
      <c r="M27" s="12"/>
    </row>
    <row r="28" spans="1:18" x14ac:dyDescent="0.25">
      <c r="A28" s="137">
        <v>3</v>
      </c>
      <c r="B28" s="138"/>
      <c r="C28" s="139"/>
      <c r="D28" s="62" t="s">
        <v>24</v>
      </c>
      <c r="E28" s="11">
        <f>SUM(E29:E30)</f>
        <v>5524</v>
      </c>
      <c r="F28" s="10">
        <f t="shared" si="3"/>
        <v>733.16079368239423</v>
      </c>
      <c r="G28" s="52">
        <f>SUM(G29:G30)</f>
        <v>20100</v>
      </c>
      <c r="H28" s="52">
        <f t="shared" si="4"/>
        <v>2667.7284491339833</v>
      </c>
      <c r="I28" s="45">
        <f>SUM(I29:I30)</f>
        <v>5189.46</v>
      </c>
      <c r="J28" s="45">
        <f>SUM(J29:J30)</f>
        <v>5189.46</v>
      </c>
      <c r="K28" s="106">
        <f>SUM(K29:K30)</f>
        <v>5189.46</v>
      </c>
      <c r="L28" s="10"/>
      <c r="M28" s="12"/>
    </row>
    <row r="29" spans="1:18" x14ac:dyDescent="0.25">
      <c r="A29" s="143">
        <v>32</v>
      </c>
      <c r="B29" s="144"/>
      <c r="C29" s="145"/>
      <c r="D29" s="62" t="s">
        <v>37</v>
      </c>
      <c r="E29" s="11">
        <v>5522</v>
      </c>
      <c r="F29" s="10">
        <f t="shared" si="3"/>
        <v>732.89534806556503</v>
      </c>
      <c r="G29" s="10">
        <v>20000</v>
      </c>
      <c r="H29" s="10">
        <f t="shared" si="4"/>
        <v>2654.4561682925209</v>
      </c>
      <c r="I29" s="11">
        <v>5176.1899999999996</v>
      </c>
      <c r="J29" s="11">
        <v>5176.1899999999996</v>
      </c>
      <c r="K29" s="77">
        <v>5176.1899999999996</v>
      </c>
      <c r="L29" s="10"/>
      <c r="M29" s="12"/>
    </row>
    <row r="30" spans="1:18" ht="25.5" customHeight="1" x14ac:dyDescent="0.25">
      <c r="A30" s="78">
        <v>34</v>
      </c>
      <c r="B30" s="63"/>
      <c r="C30" s="64"/>
      <c r="D30" s="62" t="s">
        <v>69</v>
      </c>
      <c r="E30" s="66">
        <v>2</v>
      </c>
      <c r="F30" s="10">
        <f t="shared" si="3"/>
        <v>0.26544561682925211</v>
      </c>
      <c r="G30" s="104">
        <v>100</v>
      </c>
      <c r="H30" s="10">
        <f t="shared" si="4"/>
        <v>13.272280841462605</v>
      </c>
      <c r="I30" s="71">
        <v>13.27</v>
      </c>
      <c r="J30" s="69">
        <v>13.27</v>
      </c>
      <c r="K30" s="108">
        <v>13.27</v>
      </c>
      <c r="L30" s="73"/>
      <c r="M30" s="53"/>
    </row>
    <row r="31" spans="1:18" ht="25.5" customHeight="1" x14ac:dyDescent="0.25">
      <c r="A31" s="134" t="s">
        <v>97</v>
      </c>
      <c r="B31" s="135"/>
      <c r="C31" s="136"/>
      <c r="D31" s="61" t="s">
        <v>98</v>
      </c>
      <c r="E31" s="69">
        <f>(E32+E34)</f>
        <v>100947</v>
      </c>
      <c r="F31" s="52">
        <f t="shared" si="3"/>
        <v>13397.969341031256</v>
      </c>
      <c r="G31" s="105">
        <f>(G34)</f>
        <v>275000</v>
      </c>
      <c r="H31" s="52">
        <f t="shared" si="4"/>
        <v>36498.772314022164</v>
      </c>
      <c r="I31" s="69">
        <f>(I32+I34)</f>
        <v>26544.560000000001</v>
      </c>
      <c r="J31" s="11"/>
      <c r="K31" s="109"/>
      <c r="L31" s="73"/>
      <c r="M31" s="53"/>
    </row>
    <row r="32" spans="1:18" x14ac:dyDescent="0.25">
      <c r="A32" s="137">
        <v>3</v>
      </c>
      <c r="B32" s="138"/>
      <c r="C32" s="139"/>
      <c r="D32" s="62" t="s">
        <v>24</v>
      </c>
      <c r="E32" s="71">
        <f>(E33)</f>
        <v>5976</v>
      </c>
      <c r="F32" s="10">
        <f t="shared" si="3"/>
        <v>793.1515030858053</v>
      </c>
      <c r="G32" s="104"/>
      <c r="H32" s="10">
        <f t="shared" si="4"/>
        <v>0</v>
      </c>
      <c r="I32" s="71">
        <f>(I33)</f>
        <v>5308.91</v>
      </c>
      <c r="J32" s="11"/>
      <c r="K32" s="109"/>
      <c r="L32" s="73"/>
      <c r="M32" s="53"/>
    </row>
    <row r="33" spans="1:13" x14ac:dyDescent="0.25">
      <c r="A33" s="143">
        <v>32</v>
      </c>
      <c r="B33" s="144"/>
      <c r="C33" s="145"/>
      <c r="D33" s="62" t="s">
        <v>37</v>
      </c>
      <c r="E33" s="71">
        <v>5976</v>
      </c>
      <c r="F33" s="10">
        <f t="shared" si="3"/>
        <v>793.1515030858053</v>
      </c>
      <c r="G33" s="104"/>
      <c r="H33" s="10">
        <f t="shared" si="4"/>
        <v>0</v>
      </c>
      <c r="I33" s="71">
        <v>5308.91</v>
      </c>
      <c r="J33" s="11"/>
      <c r="K33" s="109"/>
      <c r="L33" s="73"/>
      <c r="M33" s="53"/>
    </row>
    <row r="34" spans="1:13" ht="25.5" x14ac:dyDescent="0.25">
      <c r="A34" s="137">
        <v>4</v>
      </c>
      <c r="B34" s="138"/>
      <c r="C34" s="139"/>
      <c r="D34" s="62" t="s">
        <v>26</v>
      </c>
      <c r="E34" s="71">
        <f>(E35)</f>
        <v>94971</v>
      </c>
      <c r="F34" s="10">
        <f t="shared" si="3"/>
        <v>12604.817837945449</v>
      </c>
      <c r="G34" s="105">
        <f>SUM(G35:G36)</f>
        <v>275000</v>
      </c>
      <c r="H34" s="10">
        <f t="shared" si="4"/>
        <v>36498.772314022164</v>
      </c>
      <c r="I34" s="71">
        <f>(I35)</f>
        <v>21235.65</v>
      </c>
      <c r="J34" s="11"/>
      <c r="K34" s="109"/>
      <c r="L34" s="73"/>
      <c r="M34" s="53"/>
    </row>
    <row r="35" spans="1:13" ht="25.5" x14ac:dyDescent="0.25">
      <c r="A35" s="143">
        <v>42</v>
      </c>
      <c r="B35" s="144"/>
      <c r="C35" s="145"/>
      <c r="D35" s="62" t="s">
        <v>57</v>
      </c>
      <c r="E35" s="71">
        <v>94971</v>
      </c>
      <c r="F35" s="10">
        <f t="shared" si="3"/>
        <v>12604.817837945449</v>
      </c>
      <c r="G35" s="104">
        <v>145000</v>
      </c>
      <c r="H35" s="10">
        <f t="shared" si="4"/>
        <v>19244.807220120776</v>
      </c>
      <c r="I35" s="71">
        <v>21235.65</v>
      </c>
      <c r="J35" s="11"/>
      <c r="K35" s="109"/>
      <c r="L35" s="73"/>
      <c r="M35" s="53"/>
    </row>
    <row r="36" spans="1:13" ht="25.5" x14ac:dyDescent="0.25">
      <c r="A36" s="143">
        <v>45</v>
      </c>
      <c r="B36" s="144"/>
      <c r="C36" s="145"/>
      <c r="D36" s="62" t="s">
        <v>101</v>
      </c>
      <c r="E36" s="66"/>
      <c r="F36" s="10"/>
      <c r="G36" s="104">
        <v>130000</v>
      </c>
      <c r="H36" s="10"/>
      <c r="I36" s="71"/>
      <c r="J36" s="11"/>
      <c r="K36" s="109"/>
      <c r="L36" s="60"/>
      <c r="M36" s="60"/>
    </row>
    <row r="37" spans="1:13" ht="25.5" x14ac:dyDescent="0.25">
      <c r="A37" s="134" t="s">
        <v>99</v>
      </c>
      <c r="B37" s="135"/>
      <c r="C37" s="136"/>
      <c r="D37" s="61" t="s">
        <v>100</v>
      </c>
      <c r="E37" s="66"/>
      <c r="F37" s="71"/>
      <c r="G37" s="69">
        <f>(G38)</f>
        <v>3000</v>
      </c>
      <c r="H37" s="52">
        <f t="shared" si="4"/>
        <v>398.16842524387812</v>
      </c>
      <c r="I37" s="69">
        <f>(I38)</f>
        <v>398.17</v>
      </c>
      <c r="J37" s="69">
        <f>(J38)</f>
        <v>398.17</v>
      </c>
      <c r="K37" s="108">
        <f>(K38)</f>
        <v>398.17</v>
      </c>
    </row>
    <row r="38" spans="1:13" x14ac:dyDescent="0.25">
      <c r="A38" s="137">
        <v>3</v>
      </c>
      <c r="B38" s="138"/>
      <c r="C38" s="139"/>
      <c r="D38" s="62" t="s">
        <v>24</v>
      </c>
      <c r="E38" s="66"/>
      <c r="F38" s="71"/>
      <c r="G38" s="71">
        <v>3000</v>
      </c>
      <c r="H38" s="10">
        <f t="shared" si="4"/>
        <v>398.16842524387812</v>
      </c>
      <c r="I38" s="71">
        <v>398.17</v>
      </c>
      <c r="J38" s="71">
        <v>398.17</v>
      </c>
      <c r="K38" s="109">
        <v>398.17</v>
      </c>
    </row>
    <row r="39" spans="1:13" ht="18.75" customHeight="1" x14ac:dyDescent="0.25">
      <c r="A39" s="143">
        <v>32</v>
      </c>
      <c r="B39" s="144"/>
      <c r="C39" s="145"/>
      <c r="D39" s="62" t="s">
        <v>37</v>
      </c>
      <c r="E39" s="66"/>
      <c r="F39" s="71"/>
      <c r="G39" s="71">
        <v>3000</v>
      </c>
      <c r="H39" s="10">
        <f t="shared" si="4"/>
        <v>398.16842524387812</v>
      </c>
      <c r="I39" s="71">
        <v>398.17</v>
      </c>
      <c r="J39" s="71">
        <v>398.17</v>
      </c>
      <c r="K39" s="109">
        <v>398.17</v>
      </c>
    </row>
    <row r="40" spans="1:13" ht="18.75" customHeight="1" x14ac:dyDescent="0.25">
      <c r="A40" s="146" t="s">
        <v>102</v>
      </c>
      <c r="B40" s="147"/>
      <c r="C40" s="148"/>
      <c r="D40" s="65" t="s">
        <v>103</v>
      </c>
      <c r="E40" s="66"/>
      <c r="F40" s="71"/>
      <c r="G40" s="69">
        <f>(G41)</f>
        <v>347443</v>
      </c>
      <c r="H40" s="52">
        <f t="shared" si="4"/>
        <v>46113.610724002916</v>
      </c>
      <c r="I40" s="71"/>
      <c r="J40" s="11"/>
      <c r="K40" s="109"/>
    </row>
    <row r="41" spans="1:13" ht="25.5" x14ac:dyDescent="0.25">
      <c r="A41" s="134" t="s">
        <v>94</v>
      </c>
      <c r="B41" s="135"/>
      <c r="C41" s="136"/>
      <c r="D41" s="61" t="s">
        <v>104</v>
      </c>
      <c r="E41" s="66"/>
      <c r="F41" s="71"/>
      <c r="G41" s="69">
        <f>(G42)</f>
        <v>347443</v>
      </c>
      <c r="H41" s="52">
        <f t="shared" si="4"/>
        <v>46113.610724002916</v>
      </c>
      <c r="I41" s="71"/>
      <c r="J41" s="11"/>
      <c r="K41" s="109"/>
    </row>
    <row r="42" spans="1:13" ht="25.5" x14ac:dyDescent="0.25">
      <c r="A42" s="137">
        <v>4</v>
      </c>
      <c r="B42" s="138"/>
      <c r="C42" s="139"/>
      <c r="D42" s="62" t="s">
        <v>101</v>
      </c>
      <c r="E42" s="66"/>
      <c r="F42" s="71"/>
      <c r="G42" s="71">
        <f>(G43)</f>
        <v>347443</v>
      </c>
      <c r="H42" s="10">
        <f t="shared" si="4"/>
        <v>46113.610724002916</v>
      </c>
      <c r="I42" s="71"/>
      <c r="J42" s="11"/>
      <c r="K42" s="109"/>
    </row>
    <row r="43" spans="1:13" ht="25.5" x14ac:dyDescent="0.25">
      <c r="A43" s="143">
        <v>45</v>
      </c>
      <c r="B43" s="144"/>
      <c r="C43" s="145"/>
      <c r="D43" s="59" t="s">
        <v>101</v>
      </c>
      <c r="E43" s="66" t="s">
        <v>64</v>
      </c>
      <c r="F43" s="71"/>
      <c r="G43" s="71">
        <v>347443</v>
      </c>
      <c r="H43" s="10">
        <f t="shared" si="4"/>
        <v>46113.610724002916</v>
      </c>
      <c r="I43" s="68"/>
      <c r="J43" s="11"/>
      <c r="K43" s="109"/>
    </row>
    <row r="44" spans="1:13" ht="25.5" x14ac:dyDescent="0.25">
      <c r="A44" s="134" t="s">
        <v>97</v>
      </c>
      <c r="B44" s="135"/>
      <c r="C44" s="136"/>
      <c r="D44" s="61" t="s">
        <v>98</v>
      </c>
      <c r="E44" s="69">
        <f>(E45)</f>
        <v>1440</v>
      </c>
      <c r="F44" s="52">
        <f>E44/7.5345</f>
        <v>191.12084411706149</v>
      </c>
      <c r="G44" s="105"/>
      <c r="H44" s="57"/>
      <c r="I44" s="70"/>
      <c r="J44" s="71"/>
      <c r="K44" s="109"/>
    </row>
    <row r="45" spans="1:13" x14ac:dyDescent="0.25">
      <c r="A45" s="137">
        <v>3</v>
      </c>
      <c r="B45" s="138"/>
      <c r="C45" s="139"/>
      <c r="D45" s="62" t="s">
        <v>24</v>
      </c>
      <c r="E45" s="71">
        <f>(E46)</f>
        <v>1440</v>
      </c>
      <c r="F45" s="10">
        <f>E45/7.5345</f>
        <v>191.12084411706149</v>
      </c>
      <c r="G45" s="67"/>
      <c r="H45" s="57"/>
      <c r="I45" s="68"/>
      <c r="J45" s="66"/>
      <c r="K45" s="79"/>
    </row>
    <row r="46" spans="1:13" ht="15.75" thickBot="1" x14ac:dyDescent="0.3">
      <c r="A46" s="140">
        <v>32</v>
      </c>
      <c r="B46" s="141"/>
      <c r="C46" s="142"/>
      <c r="D46" s="80" t="s">
        <v>37</v>
      </c>
      <c r="E46" s="81">
        <v>1440</v>
      </c>
      <c r="F46" s="90">
        <f>(E46/7.5345)</f>
        <v>191.12084411706149</v>
      </c>
      <c r="G46" s="83"/>
      <c r="H46" s="82"/>
      <c r="I46" s="84"/>
      <c r="J46" s="85"/>
      <c r="K46" s="86"/>
    </row>
    <row r="47" spans="1:13" x14ac:dyDescent="0.25">
      <c r="E47" s="72"/>
      <c r="F47" s="72"/>
      <c r="G47" s="72"/>
      <c r="H47" s="72"/>
      <c r="I47" s="72"/>
      <c r="J47" s="72"/>
      <c r="K47" s="72"/>
    </row>
    <row r="48" spans="1:13" x14ac:dyDescent="0.25">
      <c r="E48" s="72"/>
      <c r="F48" s="72"/>
      <c r="G48" s="72"/>
      <c r="H48" s="72"/>
      <c r="I48" s="72"/>
      <c r="J48" s="72"/>
      <c r="K48" s="72"/>
    </row>
    <row r="49" spans="5:11" x14ac:dyDescent="0.25">
      <c r="E49" s="72"/>
      <c r="F49" s="72"/>
      <c r="G49" s="72"/>
      <c r="H49" s="72"/>
      <c r="I49" s="72"/>
      <c r="J49" s="72"/>
      <c r="K49" s="72"/>
    </row>
    <row r="50" spans="5:11" x14ac:dyDescent="0.25">
      <c r="E50" s="72"/>
      <c r="F50" s="72"/>
      <c r="G50" s="72"/>
      <c r="H50" s="72"/>
      <c r="I50" s="72"/>
      <c r="J50" s="72"/>
      <c r="K50" s="72"/>
    </row>
    <row r="51" spans="5:11" x14ac:dyDescent="0.25">
      <c r="E51" s="72"/>
      <c r="F51" s="72"/>
      <c r="G51" s="72"/>
      <c r="H51" s="72"/>
      <c r="I51" s="72"/>
      <c r="J51" s="72"/>
      <c r="K51" s="72"/>
    </row>
    <row r="52" spans="5:11" x14ac:dyDescent="0.25">
      <c r="E52" s="72"/>
      <c r="F52" s="72"/>
      <c r="G52" s="72"/>
      <c r="H52" s="72"/>
      <c r="I52" s="72"/>
      <c r="J52" s="72"/>
      <c r="K52" s="72"/>
    </row>
    <row r="53" spans="5:11" x14ac:dyDescent="0.25">
      <c r="E53" s="72"/>
      <c r="F53" s="72"/>
      <c r="G53" s="72"/>
      <c r="H53" s="72"/>
      <c r="I53" s="72"/>
      <c r="J53" s="72"/>
      <c r="K53" s="72"/>
    </row>
    <row r="54" spans="5:11" x14ac:dyDescent="0.25">
      <c r="E54" s="72"/>
      <c r="F54" s="72"/>
      <c r="G54" s="72"/>
      <c r="H54" s="72"/>
      <c r="I54" s="72"/>
      <c r="J54" s="72"/>
      <c r="K54" s="72"/>
    </row>
    <row r="55" spans="5:11" x14ac:dyDescent="0.25">
      <c r="E55" s="72"/>
      <c r="F55" s="72"/>
      <c r="G55" s="72"/>
      <c r="H55" s="72"/>
      <c r="I55" s="72"/>
      <c r="J55" s="72"/>
      <c r="K55" s="72"/>
    </row>
    <row r="56" spans="5:11" x14ac:dyDescent="0.25">
      <c r="E56" s="72"/>
      <c r="F56" s="72"/>
      <c r="G56" s="72"/>
      <c r="H56" s="72"/>
      <c r="I56" s="72"/>
      <c r="J56" s="72"/>
      <c r="K56" s="72"/>
    </row>
    <row r="57" spans="5:11" x14ac:dyDescent="0.25">
      <c r="E57" s="72"/>
      <c r="F57" s="72"/>
      <c r="G57" s="72"/>
      <c r="H57" s="72"/>
      <c r="I57" s="72"/>
      <c r="J57" s="72"/>
      <c r="K57" s="72"/>
    </row>
    <row r="58" spans="5:11" x14ac:dyDescent="0.25">
      <c r="E58" s="72"/>
      <c r="F58" s="72"/>
      <c r="G58" s="72"/>
      <c r="H58" s="72"/>
      <c r="I58" s="72"/>
      <c r="J58" s="72"/>
      <c r="K58" s="72"/>
    </row>
    <row r="59" spans="5:11" x14ac:dyDescent="0.25">
      <c r="E59" s="72"/>
      <c r="F59" s="72"/>
      <c r="G59" s="72"/>
      <c r="H59" s="72"/>
      <c r="I59" s="72"/>
      <c r="J59" s="72"/>
      <c r="K59" s="72"/>
    </row>
  </sheetData>
  <mergeCells count="41">
    <mergeCell ref="A6:C6"/>
    <mergeCell ref="A7:C7"/>
    <mergeCell ref="A1:K1"/>
    <mergeCell ref="A3:K3"/>
    <mergeCell ref="A5:C5"/>
    <mergeCell ref="A8:C8"/>
    <mergeCell ref="A13:C13"/>
    <mergeCell ref="A15:C15"/>
    <mergeCell ref="A14:C14"/>
    <mergeCell ref="A20:C20"/>
    <mergeCell ref="A9:C9"/>
    <mergeCell ref="A10:C10"/>
    <mergeCell ref="A11:C11"/>
    <mergeCell ref="A12:C12"/>
    <mergeCell ref="A21:C21"/>
    <mergeCell ref="A22:C22"/>
    <mergeCell ref="A17:C17"/>
    <mergeCell ref="A18:C18"/>
    <mergeCell ref="A19:C19"/>
    <mergeCell ref="A32:C32"/>
    <mergeCell ref="A33:C33"/>
    <mergeCell ref="A23:C23"/>
    <mergeCell ref="A24:C24"/>
    <mergeCell ref="A25:C25"/>
    <mergeCell ref="A27:C27"/>
    <mergeCell ref="A28:C28"/>
    <mergeCell ref="A29:C29"/>
    <mergeCell ref="A31:C31"/>
    <mergeCell ref="A40:C40"/>
    <mergeCell ref="A36:C36"/>
    <mergeCell ref="A34:C34"/>
    <mergeCell ref="A35:C35"/>
    <mergeCell ref="A37:C37"/>
    <mergeCell ref="A38:C38"/>
    <mergeCell ref="A39:C39"/>
    <mergeCell ref="A44:C44"/>
    <mergeCell ref="A45:C45"/>
    <mergeCell ref="A46:C46"/>
    <mergeCell ref="A41:C41"/>
    <mergeCell ref="A42:C42"/>
    <mergeCell ref="A43:C43"/>
  </mergeCells>
  <pageMargins left="0.7" right="0.7" top="0.75" bottom="0.75" header="0.3" footer="0.3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Microsoft</cp:lastModifiedBy>
  <cp:lastPrinted>2022-12-27T09:11:24Z</cp:lastPrinted>
  <dcterms:created xsi:type="dcterms:W3CDTF">2022-08-12T12:51:27Z</dcterms:created>
  <dcterms:modified xsi:type="dcterms:W3CDTF">2022-12-27T09:11:32Z</dcterms:modified>
</cp:coreProperties>
</file>