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LANOVI\PLAN ZA 2026\"/>
    </mc:Choice>
  </mc:AlternateContent>
  <bookViews>
    <workbookView xWindow="-105" yWindow="-105" windowWidth="23250" windowHeight="12570" tabRatio="659" activeTab="3"/>
  </bookViews>
  <sheets>
    <sheet name="SAŽETAK" sheetId="1" r:id="rId1"/>
    <sheet name=" Račun prihoda i rashoda" sheetId="3" r:id="rId2"/>
    <sheet name="Račun financiranja" sheetId="6" r:id="rId3"/>
    <sheet name="POSEBNI DIO" sheetId="7" r:id="rId4"/>
    <sheet name="List2" sheetId="2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7" l="1"/>
  <c r="H20" i="7"/>
  <c r="G79" i="3"/>
  <c r="G78" i="3"/>
  <c r="G77" i="3" s="1"/>
  <c r="F79" i="3"/>
  <c r="F78" i="3" s="1"/>
  <c r="F77" i="3" s="1"/>
  <c r="J14" i="1"/>
  <c r="I11" i="1"/>
  <c r="G20" i="7"/>
  <c r="E40" i="3"/>
  <c r="E22" i="3"/>
  <c r="E77" i="3"/>
  <c r="E78" i="3"/>
  <c r="E79" i="3"/>
  <c r="K20" i="3"/>
  <c r="H14" i="1" l="1"/>
  <c r="G40" i="3" l="1"/>
  <c r="E56" i="3"/>
  <c r="F57" i="3"/>
  <c r="G57" i="3"/>
  <c r="G41" i="3"/>
  <c r="F41" i="3"/>
  <c r="F40" i="3" s="1"/>
  <c r="G28" i="3"/>
  <c r="E8" i="3"/>
  <c r="F8" i="3"/>
  <c r="F22" i="3"/>
  <c r="F28" i="3"/>
  <c r="E57" i="3"/>
  <c r="E41" i="3"/>
  <c r="D28" i="3" l="1"/>
  <c r="D22" i="3"/>
  <c r="E28" i="3"/>
  <c r="C41" i="3"/>
  <c r="C40" i="3" s="1"/>
  <c r="C57" i="3"/>
  <c r="C56" i="3" s="1"/>
  <c r="F56" i="3"/>
  <c r="G56" i="3"/>
  <c r="D57" i="3"/>
  <c r="D56" i="3"/>
  <c r="D41" i="3"/>
  <c r="D40" i="3" s="1"/>
  <c r="G14" i="1"/>
  <c r="D8" i="3" l="1"/>
  <c r="G22" i="3"/>
  <c r="G12" i="7"/>
  <c r="J27" i="1" l="1"/>
  <c r="I27" i="1"/>
  <c r="H27" i="1"/>
  <c r="G27" i="1"/>
  <c r="F27" i="1"/>
  <c r="I42" i="1" l="1"/>
  <c r="J39" i="1" s="1"/>
  <c r="J42" i="1" s="1"/>
  <c r="F29" i="7"/>
  <c r="F28" i="7" s="1"/>
  <c r="F16" i="7"/>
  <c r="C22" i="3"/>
  <c r="I8" i="7" l="1"/>
  <c r="H8" i="7"/>
  <c r="G8" i="7"/>
  <c r="F8" i="7"/>
  <c r="E8" i="7"/>
  <c r="F11" i="1" l="1"/>
  <c r="I11" i="7" l="1"/>
  <c r="I10" i="7" s="1"/>
  <c r="H24" i="7" l="1"/>
  <c r="H11" i="7"/>
  <c r="G8" i="3"/>
  <c r="F45" i="7" l="1"/>
  <c r="E45" i="7" l="1"/>
  <c r="E43" i="7"/>
  <c r="E39" i="7"/>
  <c r="E38" i="7" s="1"/>
  <c r="E25" i="7"/>
  <c r="E22" i="7"/>
  <c r="E20" i="7"/>
  <c r="E42" i="7" l="1"/>
  <c r="G24" i="7"/>
  <c r="E12" i="7" l="1"/>
  <c r="E11" i="7" s="1"/>
  <c r="E10" i="7" s="1"/>
  <c r="E41" i="7"/>
  <c r="F42" i="7"/>
  <c r="E33" i="7"/>
  <c r="E35" i="7"/>
  <c r="E29" i="7"/>
  <c r="E7" i="7"/>
  <c r="C28" i="3"/>
  <c r="G19" i="7" l="1"/>
  <c r="G35" i="7" l="1"/>
  <c r="G33" i="7"/>
  <c r="F43" i="7"/>
  <c r="F41" i="7" s="1"/>
  <c r="F39" i="7"/>
  <c r="F33" i="7"/>
  <c r="F25" i="7"/>
  <c r="F24" i="7" s="1"/>
  <c r="F20" i="7"/>
  <c r="F12" i="7"/>
  <c r="F11" i="7" s="1"/>
  <c r="F7" i="7"/>
  <c r="F19" i="7" l="1"/>
  <c r="C8" i="3" l="1"/>
  <c r="F14" i="1" l="1"/>
  <c r="I29" i="7" l="1"/>
  <c r="I24" i="7"/>
  <c r="I19" i="7"/>
  <c r="I18" i="7" s="1"/>
  <c r="H7" i="7"/>
  <c r="I7" i="7"/>
  <c r="I38" i="7"/>
  <c r="H38" i="7"/>
  <c r="I5" i="7" l="1"/>
  <c r="F38" i="7"/>
  <c r="G38" i="7"/>
  <c r="G7" i="7"/>
  <c r="G29" i="7"/>
  <c r="G28" i="7" l="1"/>
  <c r="H29" i="7"/>
  <c r="H19" i="7"/>
  <c r="H18" i="7" s="1"/>
  <c r="H5" i="7" s="1"/>
  <c r="H10" i="7"/>
  <c r="F35" i="7"/>
  <c r="F32" i="7" s="1"/>
  <c r="G32" i="7"/>
  <c r="G18" i="7" s="1"/>
  <c r="G11" i="7"/>
  <c r="G10" i="7" s="1"/>
  <c r="E28" i="7"/>
  <c r="G5" i="7" l="1"/>
  <c r="F18" i="7"/>
  <c r="F10" i="7"/>
  <c r="E19" i="7"/>
  <c r="E32" i="7"/>
  <c r="E24" i="7"/>
  <c r="F5" i="7" l="1"/>
  <c r="E18" i="7"/>
  <c r="E5" i="7" s="1"/>
  <c r="I14" i="1" l="1"/>
</calcChain>
</file>

<file path=xl/sharedStrings.xml><?xml version="1.0" encoding="utf-8"?>
<sst xmlns="http://schemas.openxmlformats.org/spreadsheetml/2006/main" count="235" uniqueCount="123">
  <si>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</si>
  <si>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</si>
  <si>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</si>
  <si>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</si>
  <si>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</si>
  <si>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</si>
  <si>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</si>
  <si>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</si>
  <si>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</si>
  <si>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</si>
  <si>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</si>
  <si>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</si>
  <si>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</si>
  <si>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</si>
  <si>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</si>
  <si>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</si>
  <si>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</si>
  <si>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</si>
  <si>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</si>
  <si>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</si>
  <si>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</si>
  <si>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</si>
  <si>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</si>
  <si>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</si>
  <si>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</si>
  <si>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</si>
  <si>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</si>
  <si>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</si>
  <si>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</si>
  <si>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</si>
  <si>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</si>
  <si>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</si>
  <si>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</si>
  <si>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</si>
  <si>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</si>
  <si>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</si>
  <si>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</si>
  <si>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Naziv</t>
  </si>
  <si>
    <t xml:space="preserve"> </t>
  </si>
  <si>
    <t>Prihodi od kamata</t>
  </si>
  <si>
    <t>Ostali nespom. Prihodi</t>
  </si>
  <si>
    <t>Financijski rashodi</t>
  </si>
  <si>
    <t>Dodatna ulag. na građ. objet</t>
  </si>
  <si>
    <t>Preneseni višak</t>
  </si>
  <si>
    <t>PROGRAM 1001</t>
  </si>
  <si>
    <t>Program javnih potreba u školstvu</t>
  </si>
  <si>
    <t>Aktivnost A100010</t>
  </si>
  <si>
    <t>Školska kuhinja</t>
  </si>
  <si>
    <t>Izvor financiranja 5.2.14</t>
  </si>
  <si>
    <t>Pomoći-agencija za plaćanja u poljoprivredi</t>
  </si>
  <si>
    <t>Školska shema-namirnice za učenike</t>
  </si>
  <si>
    <t>Aktivnost A100011</t>
  </si>
  <si>
    <t xml:space="preserve">Izvor financiranja 5.2.2 </t>
  </si>
  <si>
    <t>POMOĆI-PK</t>
  </si>
  <si>
    <t>Redovni program SŠ</t>
  </si>
  <si>
    <t>Aktivnost A100021</t>
  </si>
  <si>
    <t>Smještaj, prehrana i odgojno-obrazovni program s učenicima SŠ</t>
  </si>
  <si>
    <t>Izvor financiranja 1.1.</t>
  </si>
  <si>
    <t>Izvor financiranja 1.3.</t>
  </si>
  <si>
    <t>Izvor financiranja 3.1.1</t>
  </si>
  <si>
    <t>VLASTITI PRIHODI-PK</t>
  </si>
  <si>
    <t>Izvor financiranja 4.3.3</t>
  </si>
  <si>
    <t>PRIHODI ZA POSEBNE NAMJENE VIŠAK-PK</t>
  </si>
  <si>
    <t>Izvor financiranja 7.1.1</t>
  </si>
  <si>
    <t>PRIHODI OD NADOKNADE ŠTETA NA IMOVINI-PK</t>
  </si>
  <si>
    <t>Dodatna ulaganja na postrojenjima i opremi</t>
  </si>
  <si>
    <t>Kapitalni projekt K100002</t>
  </si>
  <si>
    <t>Ulaganja u objekte školstva</t>
  </si>
  <si>
    <t>OPĆI PRIHODI SREDNJE ŠKOLE</t>
  </si>
  <si>
    <t>EUR</t>
  </si>
  <si>
    <t>B. RAČUN FINANCIRANJA PREMA EKONOMSKOJ KLASIFIKACIJI</t>
  </si>
  <si>
    <t>II. POSEBNI DIO</t>
  </si>
  <si>
    <t>Uređaji, strojevi i oprema za ostale namjene</t>
  </si>
  <si>
    <t>Rashodi za nabavu nematerijalne imovine</t>
  </si>
  <si>
    <t>Projekcija 
za 2027.</t>
  </si>
  <si>
    <t>Izvršenje 2024.*</t>
  </si>
  <si>
    <t>Plan za 2026.</t>
  </si>
  <si>
    <t>Projekcija 
za 2028.</t>
  </si>
  <si>
    <t>Izvršenje 2024.</t>
  </si>
  <si>
    <t>Plan 2025.</t>
  </si>
  <si>
    <t>Projekcija                       
za 2027.</t>
  </si>
  <si>
    <t>Projekcija                              
za 2028.</t>
  </si>
  <si>
    <t xml:space="preserve"> FINANCIJSKI PLAN PRORAČUNSKOG KORISNIKA JEDINICE LOKALNE I PODRUČNE (REGIONALNE) SAMOUPRAVE 
ZA 2026. I PROJEKCIJA ZA 2027. I 2028. GODINU</t>
  </si>
  <si>
    <t>Prijedlog plana za 2026.</t>
  </si>
  <si>
    <t>Rashodi za nabavu NI</t>
  </si>
  <si>
    <t>Tekući plan 2025.*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</si>
  <si>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</si>
  <si>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</si>
  <si>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</si>
  <si>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</si>
  <si>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</si>
  <si>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</si>
  <si>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</si>
  <si>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</si>
  <si>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</si>
  <si>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</si>
  <si>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NAZIV</t>
  </si>
  <si>
    <t>VIŠAK / MANJAK TEKUĆE GODINE
(VIŠAK / MANJAK + NETO FINANCIRANJE)</t>
  </si>
  <si>
    <t>A2. PRIHODI I RASHODI PREMA IZVORIMA FINANCIRANJA</t>
  </si>
  <si>
    <t>Razred/
skupina</t>
  </si>
  <si>
    <t>UKUPNO PRIHODI</t>
  </si>
  <si>
    <t>…</t>
  </si>
  <si>
    <t>Prihodi za posebne namjene</t>
  </si>
  <si>
    <t>UKUPNO RASHODI</t>
  </si>
  <si>
    <t>IZVRŠENJE 
2024</t>
  </si>
  <si>
    <t>TEKUĆI PLAN 
2025</t>
  </si>
  <si>
    <t>PLAN 
2026</t>
  </si>
  <si>
    <t>PROJEKCIJA 
2027</t>
  </si>
  <si>
    <t>PROJEKCIJA
2028</t>
  </si>
  <si>
    <t>A1. PRIHODI I RASHODI PREMA EKONOMSKOJ KLASIFIKACIJI</t>
  </si>
  <si>
    <t>Razred/Skupina</t>
  </si>
  <si>
    <t>A3. RASHODI PREMA FUNKCIJSKOJ KLASIFIKACIJI</t>
  </si>
  <si>
    <t>04</t>
  </si>
  <si>
    <t>Ekonomski poslovi</t>
  </si>
  <si>
    <t>041</t>
  </si>
  <si>
    <t>Opći ekonomski, trgovački i poslovi vezani uz rad</t>
  </si>
  <si>
    <t>09</t>
  </si>
  <si>
    <t xml:space="preserve"> Obrazovanje</t>
  </si>
  <si>
    <t>Srednjoškolsko obrazovanje</t>
  </si>
  <si>
    <t>Pomoći unutar općeg proračuna</t>
  </si>
  <si>
    <t>Kapitalni projekt</t>
  </si>
  <si>
    <t>C) PRENESENI VIŠAK ILI PRENESENI MANJAK</t>
  </si>
  <si>
    <t xml:space="preserve"> FINANCIJSKi PLAN UČENIČKOG DOMA - KUTINA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</si>
</sst>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8"/>
      <name val="MS Sans Serif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22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0" fillId="0" borderId="3" xfId="0" applyBorder="1"/>
    <xf numFmtId="0" fontId="0" fillId="0" borderId="0" xfId="0" applyBorder="1"/>
    <xf numFmtId="0" fontId="15" fillId="0" borderId="0" xfId="0" applyFont="1"/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8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Border="1"/>
    <xf numFmtId="0" fontId="0" fillId="2" borderId="0" xfId="0" applyFill="1"/>
    <xf numFmtId="4" fontId="6" fillId="2" borderId="0" xfId="0" applyNumberFormat="1" applyFont="1" applyFill="1" applyBorder="1" applyAlignment="1">
      <alignment horizontal="right"/>
    </xf>
    <xf numFmtId="4" fontId="0" fillId="2" borderId="0" xfId="0" applyNumberFormat="1" applyFill="1"/>
    <xf numFmtId="2" fontId="0" fillId="2" borderId="0" xfId="0" applyNumberFormat="1" applyFill="1"/>
    <xf numFmtId="2" fontId="0" fillId="0" borderId="0" xfId="0" applyNumberFormat="1" applyBorder="1"/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3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4" fontId="6" fillId="2" borderId="0" xfId="0" applyNumberFormat="1" applyFont="1" applyFill="1" applyBorder="1" applyAlignment="1" applyProtection="1">
      <alignment horizontal="right" wrapText="1"/>
    </xf>
    <xf numFmtId="2" fontId="1" fillId="0" borderId="0" xfId="0" applyNumberFormat="1" applyFont="1" applyBorder="1"/>
    <xf numFmtId="4" fontId="1" fillId="0" borderId="0" xfId="0" applyNumberFormat="1" applyFon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3" fontId="17" fillId="4" borderId="1" xfId="1" quotePrefix="1" applyNumberFormat="1" applyFont="1" applyFill="1" applyBorder="1" applyAlignment="1">
      <alignment horizontal="right"/>
    </xf>
    <xf numFmtId="3" fontId="17" fillId="4" borderId="3" xfId="1" applyNumberFormat="1" applyFont="1" applyFill="1" applyBorder="1" applyAlignment="1" applyProtection="1">
      <alignment horizontal="right" wrapText="1"/>
    </xf>
    <xf numFmtId="3" fontId="17" fillId="3" borderId="1" xfId="1" quotePrefix="1" applyNumberFormat="1" applyFont="1" applyFill="1" applyBorder="1" applyAlignment="1">
      <alignment horizontal="right"/>
    </xf>
    <xf numFmtId="3" fontId="17" fillId="3" borderId="3" xfId="1" quotePrefix="1" applyNumberFormat="1" applyFont="1" applyFill="1" applyBorder="1" applyAlignment="1">
      <alignment horizontal="right"/>
    </xf>
    <xf numFmtId="0" fontId="20" fillId="0" borderId="0" xfId="1" quotePrefix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horizontal="center" vertical="center" wrapText="1"/>
    </xf>
    <xf numFmtId="0" fontId="18" fillId="0" borderId="0" xfId="1" applyNumberFormat="1" applyFont="1" applyFill="1" applyBorder="1" applyAlignment="1" applyProtection="1"/>
    <xf numFmtId="0" fontId="23" fillId="0" borderId="3" xfId="2" quotePrefix="1" applyFont="1" applyBorder="1" applyAlignment="1">
      <alignment horizontal="center" vertical="center" wrapText="1"/>
    </xf>
    <xf numFmtId="0" fontId="23" fillId="2" borderId="3" xfId="2" applyNumberFormat="1" applyFont="1" applyFill="1" applyBorder="1" applyAlignment="1" applyProtection="1">
      <alignment horizontal="center" vertical="center" wrapText="1"/>
    </xf>
    <xf numFmtId="3" fontId="22" fillId="3" borderId="1" xfId="1" quotePrefix="1" applyNumberFormat="1" applyFont="1" applyFill="1" applyBorder="1" applyAlignment="1">
      <alignment horizontal="right"/>
    </xf>
    <xf numFmtId="3" fontId="22" fillId="3" borderId="3" xfId="1" quotePrefix="1" applyNumberFormat="1" applyFont="1" applyFill="1" applyBorder="1" applyAlignment="1">
      <alignment horizontal="right"/>
    </xf>
    <xf numFmtId="0" fontId="17" fillId="2" borderId="3" xfId="2" applyNumberFormat="1" applyFont="1" applyFill="1" applyBorder="1" applyAlignment="1" applyProtection="1">
      <alignment horizontal="left" vertical="center" wrapText="1"/>
    </xf>
    <xf numFmtId="0" fontId="18" fillId="2" borderId="3" xfId="2" applyNumberFormat="1" applyFont="1" applyFill="1" applyBorder="1" applyAlignment="1" applyProtection="1">
      <alignment horizontal="left" vertical="center" wrapText="1" indent="2"/>
    </xf>
    <xf numFmtId="0" fontId="18" fillId="2" borderId="3" xfId="2" applyNumberFormat="1" applyFont="1" applyFill="1" applyBorder="1" applyAlignment="1" applyProtection="1">
      <alignment horizontal="left" vertical="center" wrapText="1"/>
    </xf>
    <xf numFmtId="0" fontId="18" fillId="2" borderId="3" xfId="2" quotePrefix="1" applyFont="1" applyFill="1" applyBorder="1" applyAlignment="1">
      <alignment horizontal="left" vertical="center" indent="2"/>
    </xf>
    <xf numFmtId="0" fontId="17" fillId="2" borderId="3" xfId="2" quotePrefix="1" applyFont="1" applyFill="1" applyBorder="1" applyAlignment="1">
      <alignment horizontal="left" vertical="center"/>
    </xf>
    <xf numFmtId="0" fontId="18" fillId="2" borderId="3" xfId="2" quotePrefix="1" applyFont="1" applyFill="1" applyBorder="1" applyAlignment="1">
      <alignment horizontal="left" vertical="center" wrapText="1"/>
    </xf>
    <xf numFmtId="0" fontId="25" fillId="2" borderId="3" xfId="2" quotePrefix="1" applyFont="1" applyFill="1" applyBorder="1" applyAlignment="1">
      <alignment horizontal="left" vertical="center" wrapText="1"/>
    </xf>
    <xf numFmtId="0" fontId="25" fillId="2" borderId="3" xfId="2" quotePrefix="1" applyFont="1" applyFill="1" applyBorder="1" applyAlignment="1">
      <alignment horizontal="left" vertical="center"/>
    </xf>
    <xf numFmtId="0" fontId="17" fillId="2" borderId="3" xfId="2" applyNumberFormat="1" applyFont="1" applyFill="1" applyBorder="1" applyAlignment="1" applyProtection="1">
      <alignment horizontal="center" vertical="center" wrapText="1"/>
    </xf>
    <xf numFmtId="0" fontId="18" fillId="2" borderId="3" xfId="2" applyNumberFormat="1" applyFont="1" applyFill="1" applyBorder="1" applyAlignment="1" applyProtection="1">
      <alignment horizontal="center" vertical="center" wrapText="1"/>
    </xf>
    <xf numFmtId="0" fontId="17" fillId="2" borderId="3" xfId="2" quotePrefix="1" applyFont="1" applyFill="1" applyBorder="1" applyAlignment="1">
      <alignment horizontal="center" vertical="center" wrapText="1"/>
    </xf>
    <xf numFmtId="0" fontId="18" fillId="2" borderId="3" xfId="2" quotePrefix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4" fontId="0" fillId="0" borderId="0" xfId="0" applyNumberFormat="1"/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49" fontId="17" fillId="2" borderId="3" xfId="2" applyNumberFormat="1" applyFont="1" applyFill="1" applyBorder="1" applyAlignment="1" applyProtection="1">
      <alignment horizontal="left" vertical="center" wrapText="1"/>
    </xf>
    <xf numFmtId="49" fontId="18" fillId="2" borderId="3" xfId="2" applyNumberFormat="1" applyFont="1" applyFill="1" applyBorder="1" applyAlignment="1" applyProtection="1">
      <alignment horizontal="left" vertical="center" wrapText="1" indent="2"/>
    </xf>
    <xf numFmtId="49" fontId="18" fillId="2" borderId="3" xfId="2" quotePrefix="1" applyNumberFormat="1" applyFont="1" applyFill="1" applyBorder="1" applyAlignment="1">
      <alignment horizontal="left" vertical="center" indent="2"/>
    </xf>
    <xf numFmtId="49" fontId="17" fillId="2" borderId="3" xfId="2" quotePrefix="1" applyNumberFormat="1" applyFont="1" applyFill="1" applyBorder="1" applyAlignment="1">
      <alignment horizontal="left" vertical="center"/>
    </xf>
    <xf numFmtId="4" fontId="17" fillId="4" borderId="1" xfId="1" quotePrefix="1" applyNumberFormat="1" applyFont="1" applyFill="1" applyBorder="1" applyAlignment="1">
      <alignment horizontal="right"/>
    </xf>
    <xf numFmtId="4" fontId="22" fillId="3" borderId="1" xfId="1" quotePrefix="1" applyNumberFormat="1" applyFont="1" applyFill="1" applyBorder="1" applyAlignment="1">
      <alignment horizontal="right"/>
    </xf>
    <xf numFmtId="0" fontId="18" fillId="2" borderId="3" xfId="2" quotePrefix="1" applyFont="1" applyFill="1" applyBorder="1" applyAlignment="1">
      <alignment horizontal="center" vertical="center"/>
    </xf>
    <xf numFmtId="4" fontId="18" fillId="2" borderId="3" xfId="2" applyNumberFormat="1" applyFont="1" applyFill="1" applyBorder="1" applyAlignment="1" applyProtection="1">
      <alignment horizontal="center" vertical="center" wrapText="1"/>
    </xf>
    <xf numFmtId="4" fontId="17" fillId="2" borderId="3" xfId="2" quotePrefix="1" applyNumberFormat="1" applyFont="1" applyFill="1" applyBorder="1" applyAlignment="1">
      <alignment horizontal="center" vertical="center" wrapText="1"/>
    </xf>
    <xf numFmtId="4" fontId="18" fillId="2" borderId="3" xfId="2" quotePrefix="1" applyNumberFormat="1" applyFont="1" applyFill="1" applyBorder="1" applyAlignment="1">
      <alignment horizontal="center" vertical="center" wrapText="1"/>
    </xf>
    <xf numFmtId="4" fontId="17" fillId="2" borderId="3" xfId="2" applyNumberFormat="1" applyFont="1" applyFill="1" applyBorder="1" applyAlignment="1" applyProtection="1">
      <alignment horizontal="center" vertical="center" wrapText="1"/>
    </xf>
    <xf numFmtId="2" fontId="17" fillId="2" borderId="3" xfId="2" applyNumberFormat="1" applyFont="1" applyFill="1" applyBorder="1" applyAlignment="1" applyProtection="1">
      <alignment horizontal="center" vertical="center" wrapText="1"/>
    </xf>
    <xf numFmtId="2" fontId="17" fillId="2" borderId="3" xfId="2" quotePrefix="1" applyNumberFormat="1" applyFont="1" applyFill="1" applyBorder="1" applyAlignment="1">
      <alignment horizontal="center" vertical="center" wrapText="1"/>
    </xf>
    <xf numFmtId="2" fontId="18" fillId="2" borderId="3" xfId="2" quotePrefix="1" applyNumberFormat="1" applyFont="1" applyFill="1" applyBorder="1" applyAlignment="1">
      <alignment horizontal="center" vertical="center" wrapText="1"/>
    </xf>
    <xf numFmtId="0" fontId="17" fillId="2" borderId="3" xfId="2" quotePrefix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 applyProtection="1"/>
    <xf numFmtId="2" fontId="0" fillId="0" borderId="0" xfId="0" applyNumberFormat="1" applyFill="1" applyBorder="1" applyAlignment="1" applyProtection="1"/>
    <xf numFmtId="2" fontId="26" fillId="0" borderId="0" xfId="0" applyNumberFormat="1" applyFont="1" applyFill="1" applyBorder="1" applyAlignment="1" applyProtection="1"/>
    <xf numFmtId="0" fontId="19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7" fillId="4" borderId="1" xfId="1" applyNumberFormat="1" applyFont="1" applyFill="1" applyBorder="1" applyAlignment="1" applyProtection="1">
      <alignment horizontal="left" vertical="center" wrapText="1"/>
    </xf>
    <xf numFmtId="0" fontId="17" fillId="4" borderId="2" xfId="1" applyNumberFormat="1" applyFont="1" applyFill="1" applyBorder="1" applyAlignment="1" applyProtection="1">
      <alignment horizontal="left" vertical="center" wrapText="1"/>
    </xf>
    <xf numFmtId="0" fontId="17" fillId="4" borderId="4" xfId="1" applyNumberFormat="1" applyFont="1" applyFill="1" applyBorder="1" applyAlignment="1" applyProtection="1">
      <alignment horizontal="left" vertical="center" wrapText="1"/>
    </xf>
    <xf numFmtId="0" fontId="17" fillId="3" borderId="1" xfId="1" applyNumberFormat="1" applyFont="1" applyFill="1" applyBorder="1" applyAlignment="1" applyProtection="1">
      <alignment horizontal="left" vertical="center" wrapText="1"/>
    </xf>
    <xf numFmtId="0" fontId="17" fillId="3" borderId="2" xfId="1" applyNumberFormat="1" applyFont="1" applyFill="1" applyBorder="1" applyAlignment="1" applyProtection="1">
      <alignment horizontal="left" vertical="center" wrapText="1"/>
    </xf>
    <xf numFmtId="0" fontId="17" fillId="3" borderId="4" xfId="1" applyNumberFormat="1" applyFont="1" applyFill="1" applyBorder="1" applyAlignment="1" applyProtection="1">
      <alignment horizontal="left" vertical="center" wrapText="1"/>
    </xf>
    <xf numFmtId="0" fontId="17" fillId="3" borderId="1" xfId="1" quotePrefix="1" applyNumberFormat="1" applyFont="1" applyFill="1" applyBorder="1" applyAlignment="1" applyProtection="1">
      <alignment horizontal="left" vertical="center" wrapText="1"/>
    </xf>
    <xf numFmtId="0" fontId="18" fillId="3" borderId="2" xfId="1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22" fillId="3" borderId="1" xfId="1" quotePrefix="1" applyFont="1" applyFill="1" applyBorder="1" applyAlignment="1">
      <alignment horizontal="center" vertical="center" wrapText="1"/>
    </xf>
    <xf numFmtId="0" fontId="22" fillId="3" borderId="2" xfId="1" quotePrefix="1" applyFont="1" applyFill="1" applyBorder="1" applyAlignment="1">
      <alignment horizontal="center" vertical="center" wrapText="1"/>
    </xf>
    <xf numFmtId="0" fontId="22" fillId="3" borderId="4" xfId="1" quotePrefix="1" applyFont="1" applyFill="1" applyBorder="1" applyAlignment="1">
      <alignment horizontal="center" vertical="center" wrapText="1"/>
    </xf>
    <xf numFmtId="0" fontId="23" fillId="0" borderId="3" xfId="2" quotePrefix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 applyProtection="1">
      <alignment horizontal="right" wrapText="1"/>
    </xf>
    <xf numFmtId="3" fontId="11" fillId="0" borderId="3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 applyProtection="1">
      <alignment horizontal="right" wrapText="1"/>
    </xf>
    <xf numFmtId="0" fontId="27" fillId="0" borderId="0" xfId="0" applyFont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4" fontId="11" fillId="2" borderId="3" xfId="0" applyNumberFormat="1" applyFont="1" applyFill="1" applyBorder="1" applyAlignment="1">
      <alignment horizontal="right"/>
    </xf>
    <xf numFmtId="0" fontId="27" fillId="0" borderId="3" xfId="0" applyFont="1" applyBorder="1" applyAlignment="1">
      <alignment horizontal="left"/>
    </xf>
    <xf numFmtId="0" fontId="29" fillId="0" borderId="3" xfId="0" applyFont="1" applyBorder="1"/>
    <xf numFmtId="4" fontId="27" fillId="0" borderId="3" xfId="0" applyNumberFormat="1" applyFont="1" applyBorder="1"/>
    <xf numFmtId="0" fontId="27" fillId="0" borderId="3" xfId="0" applyFont="1" applyBorder="1"/>
    <xf numFmtId="0" fontId="19" fillId="0" borderId="0" xfId="2" applyNumberFormat="1" applyFont="1" applyFill="1" applyBorder="1" applyAlignment="1" applyProtection="1">
      <alignment horizontal="center" vertical="center" wrapText="1"/>
    </xf>
    <xf numFmtId="0" fontId="17" fillId="3" borderId="3" xfId="2" applyNumberFormat="1" applyFont="1" applyFill="1" applyBorder="1" applyAlignment="1" applyProtection="1">
      <alignment horizontal="center" vertical="center" wrapText="1"/>
    </xf>
    <xf numFmtId="0" fontId="17" fillId="3" borderId="3" xfId="2" quotePrefix="1" applyFont="1" applyFill="1" applyBorder="1" applyAlignment="1">
      <alignment horizontal="center" vertical="center" wrapText="1"/>
    </xf>
    <xf numFmtId="0" fontId="30" fillId="3" borderId="3" xfId="2" quotePrefix="1" applyFont="1" applyFill="1" applyBorder="1" applyAlignment="1">
      <alignment horizontal="center" vertical="center" wrapText="1"/>
    </xf>
    <xf numFmtId="4" fontId="17" fillId="2" borderId="3" xfId="2" applyNumberFormat="1" applyFont="1" applyFill="1" applyBorder="1" applyAlignment="1">
      <alignment horizontal="center"/>
    </xf>
    <xf numFmtId="4" fontId="25" fillId="2" borderId="3" xfId="2" applyNumberFormat="1" applyFont="1" applyFill="1" applyBorder="1" applyAlignment="1">
      <alignment horizontal="center"/>
    </xf>
    <xf numFmtId="4" fontId="18" fillId="2" borderId="3" xfId="2" applyNumberFormat="1" applyFont="1" applyFill="1" applyBorder="1" applyAlignment="1">
      <alignment horizontal="center"/>
    </xf>
    <xf numFmtId="3" fontId="17" fillId="2" borderId="3" xfId="2" applyNumberFormat="1" applyFont="1" applyFill="1" applyBorder="1" applyAlignment="1">
      <alignment horizontal="center"/>
    </xf>
    <xf numFmtId="3" fontId="18" fillId="2" borderId="3" xfId="2" applyNumberFormat="1" applyFont="1" applyFill="1" applyBorder="1" applyAlignment="1">
      <alignment horizontal="center"/>
    </xf>
    <xf numFmtId="3" fontId="18" fillId="2" borderId="3" xfId="2" applyNumberFormat="1" applyFont="1" applyFill="1" applyBorder="1" applyAlignment="1">
      <alignment horizontal="right"/>
    </xf>
    <xf numFmtId="0" fontId="31" fillId="0" borderId="0" xfId="2" applyFont="1"/>
    <xf numFmtId="0" fontId="17" fillId="3" borderId="4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11" fillId="4" borderId="8" xfId="0" applyNumberFormat="1" applyFont="1" applyFill="1" applyBorder="1" applyAlignment="1" applyProtection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4" fontId="9" fillId="2" borderId="9" xfId="0" applyNumberFormat="1" applyFont="1" applyFill="1" applyBorder="1" applyAlignment="1">
      <alignment horizontal="right"/>
    </xf>
    <xf numFmtId="0" fontId="34" fillId="2" borderId="8" xfId="0" applyNumberFormat="1" applyFont="1" applyFill="1" applyBorder="1" applyAlignment="1" applyProtection="1">
      <alignment horizontal="left" vertical="center" wrapText="1"/>
    </xf>
    <xf numFmtId="0" fontId="34" fillId="2" borderId="2" xfId="0" applyNumberFormat="1" applyFont="1" applyFill="1" applyBorder="1" applyAlignment="1" applyProtection="1">
      <alignment horizontal="left" vertical="center" wrapText="1"/>
    </xf>
    <xf numFmtId="0" fontId="34" fillId="2" borderId="4" xfId="0" applyNumberFormat="1" applyFont="1" applyFill="1" applyBorder="1" applyAlignment="1" applyProtection="1">
      <alignment horizontal="left" vertical="center" wrapText="1"/>
    </xf>
    <xf numFmtId="0" fontId="34" fillId="2" borderId="4" xfId="0" applyNumberFormat="1" applyFont="1" applyFill="1" applyBorder="1" applyAlignment="1" applyProtection="1">
      <alignment horizontal="left" vertical="center" wrapText="1"/>
    </xf>
    <xf numFmtId="4" fontId="11" fillId="2" borderId="9" xfId="0" applyNumberFormat="1" applyFont="1" applyFill="1" applyBorder="1" applyAlignment="1">
      <alignment horizontal="right"/>
    </xf>
    <xf numFmtId="0" fontId="10" fillId="2" borderId="8" xfId="0" applyNumberFormat="1" applyFont="1" applyFill="1" applyBorder="1" applyAlignment="1" applyProtection="1">
      <alignment horizontal="left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4" fontId="11" fillId="2" borderId="10" xfId="0" applyNumberFormat="1" applyFont="1" applyFill="1" applyBorder="1" applyAlignment="1">
      <alignment horizontal="right"/>
    </xf>
    <xf numFmtId="0" fontId="9" fillId="2" borderId="8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2" borderId="8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3" fontId="9" fillId="2" borderId="9" xfId="0" applyNumberFormat="1" applyFont="1" applyFill="1" applyBorder="1" applyAlignment="1">
      <alignment horizontal="right"/>
    </xf>
    <xf numFmtId="0" fontId="9" fillId="2" borderId="8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4" fontId="9" fillId="0" borderId="3" xfId="0" applyNumberFormat="1" applyFont="1" applyBorder="1"/>
    <xf numFmtId="4" fontId="9" fillId="0" borderId="4" xfId="0" applyNumberFormat="1" applyFont="1" applyBorder="1"/>
    <xf numFmtId="4" fontId="9" fillId="0" borderId="9" xfId="0" applyNumberFormat="1" applyFont="1" applyBorder="1"/>
    <xf numFmtId="4" fontId="11" fillId="0" borderId="3" xfId="0" applyNumberFormat="1" applyFont="1" applyBorder="1"/>
    <xf numFmtId="4" fontId="11" fillId="0" borderId="4" xfId="0" applyNumberFormat="1" applyFont="1" applyBorder="1"/>
    <xf numFmtId="3" fontId="11" fillId="0" borderId="3" xfId="0" applyNumberFormat="1" applyFont="1" applyBorder="1"/>
    <xf numFmtId="4" fontId="11" fillId="0" borderId="9" xfId="0" applyNumberFormat="1" applyFont="1" applyBorder="1"/>
    <xf numFmtId="3" fontId="9" fillId="0" borderId="3" xfId="0" applyNumberFormat="1" applyFont="1" applyBorder="1"/>
    <xf numFmtId="0" fontId="11" fillId="2" borderId="8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3" fontId="9" fillId="0" borderId="9" xfId="0" applyNumberFormat="1" applyFont="1" applyBorder="1"/>
    <xf numFmtId="0" fontId="34" fillId="2" borderId="2" xfId="0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Normalno 2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selection activeCell="H8" sqref="H8:J13"/>
    </sheetView>
  </sheetViews>
  <sheetFormatPr defaultRowHeight="15" x14ac:dyDescent="0.25"/>
  <cols>
    <col min="5" max="5" width="21.42578125" customWidth="1"/>
    <col min="6" max="6" width="15.28515625" customWidth="1"/>
    <col min="7" max="7" width="13.28515625" customWidth="1"/>
    <col min="8" max="10" width="25.28515625" customWidth="1"/>
    <col min="13" max="13" width="12.85546875" customWidth="1"/>
    <col min="14" max="14" width="10.42578125" customWidth="1"/>
    <col min="15" max="15" width="11.140625" customWidth="1"/>
  </cols>
  <sheetData>
    <row r="1" spans="1:15" ht="42" customHeight="1" x14ac:dyDescent="0.25">
      <c r="A1" s="116" t="s">
        <v>122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5" ht="18" customHeight="1" x14ac:dyDescent="0.25">
      <c r="A2" s="5"/>
      <c r="B2" s="5"/>
      <c r="C2" s="5"/>
      <c r="D2" s="5"/>
      <c r="E2" s="5"/>
      <c r="F2" s="5"/>
      <c r="G2" s="5"/>
      <c r="H2" s="5" t="s">
        <v>38</v>
      </c>
      <c r="I2" s="5"/>
      <c r="J2" s="5"/>
    </row>
    <row r="3" spans="1:15" ht="15.75" x14ac:dyDescent="0.25">
      <c r="A3" s="116" t="s">
        <v>21</v>
      </c>
      <c r="B3" s="116"/>
      <c r="C3" s="116"/>
      <c r="D3" s="116"/>
      <c r="E3" s="116"/>
      <c r="F3" s="116"/>
      <c r="G3" s="116"/>
      <c r="H3" s="116"/>
      <c r="I3" s="135"/>
      <c r="J3" s="135"/>
    </row>
    <row r="4" spans="1:15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5" ht="18" customHeight="1" x14ac:dyDescent="0.25">
      <c r="A5" s="116" t="s">
        <v>29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5" ht="18" x14ac:dyDescent="0.25">
      <c r="A6" s="1"/>
      <c r="B6" s="2"/>
      <c r="C6" s="2"/>
      <c r="D6" s="2"/>
      <c r="E6" s="7"/>
      <c r="F6" s="8"/>
      <c r="G6" s="8"/>
      <c r="H6" s="8"/>
      <c r="I6" s="8"/>
      <c r="J6" s="39" t="s">
        <v>69</v>
      </c>
    </row>
    <row r="7" spans="1:15" ht="25.5" x14ac:dyDescent="0.25">
      <c r="A7" s="31"/>
      <c r="B7" s="32"/>
      <c r="C7" s="32"/>
      <c r="D7" s="33"/>
      <c r="E7" s="34"/>
      <c r="F7" s="4" t="s">
        <v>75</v>
      </c>
      <c r="G7" s="4" t="s">
        <v>85</v>
      </c>
      <c r="H7" s="4" t="s">
        <v>76</v>
      </c>
      <c r="I7" s="4" t="s">
        <v>74</v>
      </c>
      <c r="J7" s="4" t="s">
        <v>77</v>
      </c>
      <c r="M7" s="54"/>
      <c r="N7" s="54"/>
    </row>
    <row r="8" spans="1:15" x14ac:dyDescent="0.25">
      <c r="A8" s="136" t="s">
        <v>0</v>
      </c>
      <c r="B8" s="132"/>
      <c r="C8" s="132"/>
      <c r="D8" s="132"/>
      <c r="E8" s="137"/>
      <c r="F8" s="66">
        <v>542748.96</v>
      </c>
      <c r="G8" s="66">
        <v>610136.44999999995</v>
      </c>
      <c r="H8" s="145">
        <v>678336.42</v>
      </c>
      <c r="I8" s="145">
        <v>777037.9</v>
      </c>
      <c r="J8" s="145">
        <v>898546.27</v>
      </c>
      <c r="M8" s="55"/>
      <c r="N8" s="54"/>
    </row>
    <row r="9" spans="1:15" x14ac:dyDescent="0.25">
      <c r="A9" s="128" t="s">
        <v>86</v>
      </c>
      <c r="B9" s="119"/>
      <c r="C9" s="119"/>
      <c r="D9" s="119"/>
      <c r="E9" s="134"/>
      <c r="F9" s="67">
        <v>542748.96</v>
      </c>
      <c r="G9" s="67">
        <v>636681.59</v>
      </c>
      <c r="H9" s="146">
        <v>686836.42</v>
      </c>
      <c r="I9" s="146">
        <v>777037.9</v>
      </c>
      <c r="J9" s="146">
        <v>898546.27</v>
      </c>
      <c r="M9" s="55"/>
      <c r="N9" s="54"/>
    </row>
    <row r="10" spans="1:15" x14ac:dyDescent="0.25">
      <c r="A10" s="138" t="s">
        <v>87</v>
      </c>
      <c r="B10" s="134"/>
      <c r="C10" s="134"/>
      <c r="D10" s="134"/>
      <c r="E10" s="134"/>
      <c r="F10" s="67">
        <v>0</v>
      </c>
      <c r="G10" s="67">
        <v>0</v>
      </c>
      <c r="H10" s="147">
        <v>0</v>
      </c>
      <c r="I10" s="146">
        <v>0</v>
      </c>
      <c r="J10" s="146"/>
      <c r="M10" s="56"/>
      <c r="N10" s="54"/>
    </row>
    <row r="11" spans="1:15" x14ac:dyDescent="0.25">
      <c r="A11" s="40" t="s">
        <v>1</v>
      </c>
      <c r="B11" s="41"/>
      <c r="C11" s="41"/>
      <c r="D11" s="41"/>
      <c r="E11" s="41"/>
      <c r="F11" s="66">
        <f>SUM(F12:F13)</f>
        <v>550809.81000000006</v>
      </c>
      <c r="G11" s="66">
        <v>636681.59</v>
      </c>
      <c r="H11" s="145">
        <v>686836.42</v>
      </c>
      <c r="I11" s="145">
        <f>SUM(I12:I13)</f>
        <v>777037.9</v>
      </c>
      <c r="J11" s="145">
        <v>898546.27</v>
      </c>
      <c r="M11" s="55"/>
      <c r="N11" s="54"/>
    </row>
    <row r="12" spans="1:15" x14ac:dyDescent="0.25">
      <c r="A12" s="118" t="s">
        <v>88</v>
      </c>
      <c r="B12" s="119"/>
      <c r="C12" s="119"/>
      <c r="D12" s="119"/>
      <c r="E12" s="119"/>
      <c r="F12" s="67">
        <v>537197.14</v>
      </c>
      <c r="G12" s="67">
        <v>602322.27</v>
      </c>
      <c r="H12" s="146">
        <v>685137.42</v>
      </c>
      <c r="I12" s="146">
        <v>775338.9</v>
      </c>
      <c r="J12" s="148">
        <v>896847.27</v>
      </c>
      <c r="M12" s="56"/>
      <c r="N12" s="54"/>
      <c r="O12" s="67">
        <v>590078.01</v>
      </c>
    </row>
    <row r="13" spans="1:15" x14ac:dyDescent="0.25">
      <c r="A13" s="133" t="s">
        <v>89</v>
      </c>
      <c r="B13" s="134"/>
      <c r="C13" s="134"/>
      <c r="D13" s="134"/>
      <c r="E13" s="134"/>
      <c r="F13" s="45">
        <v>13612.67</v>
      </c>
      <c r="G13" s="45">
        <v>34359.32</v>
      </c>
      <c r="H13" s="149">
        <v>1699</v>
      </c>
      <c r="I13" s="150">
        <v>1699</v>
      </c>
      <c r="J13" s="150">
        <v>1699</v>
      </c>
      <c r="M13" s="56"/>
      <c r="N13" s="57"/>
      <c r="O13" s="36">
        <v>22935</v>
      </c>
    </row>
    <row r="14" spans="1:15" x14ac:dyDescent="0.25">
      <c r="A14" s="131" t="s">
        <v>2</v>
      </c>
      <c r="B14" s="132"/>
      <c r="C14" s="132"/>
      <c r="D14" s="132"/>
      <c r="E14" s="132"/>
      <c r="F14" s="66">
        <f>SUM(F8-F11)</f>
        <v>-8060.8500000000931</v>
      </c>
      <c r="G14" s="46">
        <f>(+G8-G11)</f>
        <v>-26545.140000000014</v>
      </c>
      <c r="H14" s="37">
        <f>(+H8-H11)</f>
        <v>-8500</v>
      </c>
      <c r="I14" s="46">
        <f t="shared" ref="I14" si="0">(+I8-I11)</f>
        <v>0</v>
      </c>
      <c r="J14" s="46">
        <f>(+J8-J11)</f>
        <v>0</v>
      </c>
      <c r="M14" s="56"/>
      <c r="N14" s="57"/>
    </row>
    <row r="15" spans="1:15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  <c r="M15" s="54"/>
      <c r="N15" s="54"/>
    </row>
    <row r="16" spans="1:15" ht="18" customHeight="1" x14ac:dyDescent="0.25">
      <c r="A16" s="116" t="s">
        <v>30</v>
      </c>
      <c r="B16" s="117"/>
      <c r="C16" s="117"/>
      <c r="D16" s="117"/>
      <c r="E16" s="117"/>
      <c r="F16" s="117"/>
      <c r="G16" s="117"/>
      <c r="H16" s="117"/>
      <c r="I16" s="117"/>
      <c r="J16" s="117"/>
      <c r="M16" s="54"/>
      <c r="N16" s="54"/>
    </row>
    <row r="17" spans="1:15" ht="18" x14ac:dyDescent="0.25">
      <c r="A17" s="28"/>
      <c r="B17" s="26"/>
      <c r="C17" s="26"/>
      <c r="D17" s="26"/>
      <c r="E17" s="26"/>
      <c r="F17" s="26"/>
      <c r="G17" s="26"/>
      <c r="H17" s="27"/>
      <c r="I17" s="27"/>
      <c r="J17" s="27"/>
      <c r="M17" s="54"/>
      <c r="N17" s="54"/>
    </row>
    <row r="18" spans="1:15" ht="25.5" x14ac:dyDescent="0.25">
      <c r="A18" s="31"/>
      <c r="B18" s="32"/>
      <c r="C18" s="32"/>
      <c r="D18" s="33"/>
      <c r="E18" s="34"/>
      <c r="F18" s="4" t="s">
        <v>78</v>
      </c>
      <c r="G18" s="4" t="s">
        <v>85</v>
      </c>
      <c r="H18" s="4" t="s">
        <v>76</v>
      </c>
      <c r="I18" s="4" t="s">
        <v>74</v>
      </c>
      <c r="J18" s="4" t="s">
        <v>77</v>
      </c>
      <c r="M18" s="54"/>
      <c r="N18" s="54"/>
    </row>
    <row r="19" spans="1:15" ht="15.75" customHeight="1" x14ac:dyDescent="0.25">
      <c r="A19" s="128" t="s">
        <v>90</v>
      </c>
      <c r="B19" s="129"/>
      <c r="C19" s="129"/>
      <c r="D19" s="129"/>
      <c r="E19" s="130"/>
      <c r="F19" s="36"/>
      <c r="G19" s="36"/>
      <c r="H19" s="36"/>
      <c r="I19" s="36"/>
      <c r="J19" s="36"/>
      <c r="M19" s="54"/>
      <c r="N19" s="54"/>
    </row>
    <row r="20" spans="1:15" x14ac:dyDescent="0.25">
      <c r="A20" s="128" t="s">
        <v>91</v>
      </c>
      <c r="B20" s="119"/>
      <c r="C20" s="119"/>
      <c r="D20" s="119"/>
      <c r="E20" s="119"/>
      <c r="F20" s="36"/>
      <c r="G20" s="36"/>
      <c r="H20" s="36"/>
      <c r="I20" s="36"/>
      <c r="J20" s="36"/>
      <c r="M20" s="54"/>
      <c r="N20" s="54"/>
    </row>
    <row r="21" spans="1:15" x14ac:dyDescent="0.25">
      <c r="A21" s="131" t="s">
        <v>4</v>
      </c>
      <c r="B21" s="132"/>
      <c r="C21" s="132"/>
      <c r="D21" s="132"/>
      <c r="E21" s="132"/>
      <c r="F21" s="35">
        <v>0</v>
      </c>
      <c r="G21" s="35">
        <v>0</v>
      </c>
      <c r="H21" s="35">
        <v>0</v>
      </c>
      <c r="I21" s="35">
        <v>0</v>
      </c>
      <c r="J21" s="35">
        <v>0</v>
      </c>
      <c r="M21" s="54"/>
      <c r="N21" s="54"/>
    </row>
    <row r="22" spans="1:15" ht="18" x14ac:dyDescent="0.25">
      <c r="A22" s="25"/>
      <c r="B22" s="26"/>
      <c r="C22" s="26"/>
      <c r="D22" s="26"/>
      <c r="E22" s="26"/>
      <c r="F22" s="26"/>
      <c r="G22" s="26"/>
      <c r="H22" s="27"/>
      <c r="I22" s="27"/>
      <c r="J22" s="27"/>
      <c r="M22" s="54"/>
      <c r="N22" s="54"/>
    </row>
    <row r="23" spans="1:15" ht="18" customHeight="1" x14ac:dyDescent="0.25">
      <c r="A23" s="116" t="s">
        <v>121</v>
      </c>
      <c r="B23" s="117"/>
      <c r="C23" s="117"/>
      <c r="D23" s="117"/>
      <c r="E23" s="117"/>
      <c r="F23" s="117"/>
      <c r="G23" s="117"/>
      <c r="H23" s="117"/>
      <c r="I23" s="117"/>
      <c r="J23" s="117"/>
      <c r="M23" s="54"/>
      <c r="N23" s="54"/>
      <c r="O23" t="s">
        <v>38</v>
      </c>
    </row>
    <row r="24" spans="1:15" ht="18" x14ac:dyDescent="0.25">
      <c r="A24" s="25"/>
      <c r="B24" s="26"/>
      <c r="C24" s="26"/>
      <c r="D24" s="26"/>
      <c r="E24" s="26"/>
      <c r="F24" s="26"/>
      <c r="G24" s="26"/>
      <c r="H24" s="27"/>
      <c r="I24" s="27"/>
      <c r="J24" s="27"/>
      <c r="M24" s="54"/>
      <c r="N24" s="54"/>
    </row>
    <row r="25" spans="1:15" ht="25.5" x14ac:dyDescent="0.25">
      <c r="A25" s="31"/>
      <c r="B25" s="32"/>
      <c r="C25" s="32"/>
      <c r="D25" s="33"/>
      <c r="E25" s="34"/>
      <c r="F25" s="4" t="s">
        <v>78</v>
      </c>
      <c r="G25" s="4" t="s">
        <v>85</v>
      </c>
      <c r="H25" s="4" t="s">
        <v>76</v>
      </c>
      <c r="I25" s="4" t="s">
        <v>74</v>
      </c>
      <c r="J25" s="4" t="s">
        <v>77</v>
      </c>
      <c r="M25" s="54"/>
      <c r="N25" s="54"/>
    </row>
    <row r="26" spans="1:15" ht="15" customHeight="1" x14ac:dyDescent="0.25">
      <c r="A26" s="120" t="s">
        <v>92</v>
      </c>
      <c r="B26" s="121"/>
      <c r="C26" s="121"/>
      <c r="D26" s="121"/>
      <c r="E26" s="122"/>
      <c r="F26" s="69">
        <v>0</v>
      </c>
      <c r="G26" s="69">
        <v>0</v>
      </c>
      <c r="H26" s="69">
        <v>0</v>
      </c>
      <c r="I26" s="69">
        <v>0</v>
      </c>
      <c r="J26" s="70">
        <v>0</v>
      </c>
      <c r="M26" s="54"/>
      <c r="N26" s="54"/>
    </row>
    <row r="27" spans="1:15" ht="15" customHeight="1" x14ac:dyDescent="0.25">
      <c r="A27" s="126" t="s">
        <v>93</v>
      </c>
      <c r="B27" s="127"/>
      <c r="C27" s="127"/>
      <c r="D27" s="127"/>
      <c r="E27" s="127"/>
      <c r="F27" s="71">
        <f>F20+F26</f>
        <v>0</v>
      </c>
      <c r="G27" s="71">
        <f t="shared" ref="G27:J27" si="1">G20+G26</f>
        <v>0</v>
      </c>
      <c r="H27" s="71">
        <f t="shared" si="1"/>
        <v>0</v>
      </c>
      <c r="I27" s="71">
        <f t="shared" si="1"/>
        <v>0</v>
      </c>
      <c r="J27" s="72">
        <f t="shared" si="1"/>
        <v>0</v>
      </c>
      <c r="M27" s="54"/>
      <c r="N27" s="54"/>
    </row>
    <row r="28" spans="1:15" ht="40.5" customHeight="1" x14ac:dyDescent="0.25">
      <c r="A28" s="123" t="s">
        <v>94</v>
      </c>
      <c r="B28" s="124"/>
      <c r="C28" s="124"/>
      <c r="D28" s="124"/>
      <c r="E28" s="125"/>
      <c r="F28" s="68">
        <v>43192.58</v>
      </c>
      <c r="G28" s="68">
        <v>26545</v>
      </c>
      <c r="H28" s="38">
        <v>8500</v>
      </c>
      <c r="I28" s="38">
        <v>0</v>
      </c>
      <c r="J28" s="37">
        <v>0</v>
      </c>
      <c r="M28" s="54"/>
      <c r="N28" s="57"/>
    </row>
    <row r="29" spans="1:15" x14ac:dyDescent="0.25">
      <c r="M29" s="54"/>
      <c r="N29" s="54"/>
    </row>
    <row r="30" spans="1:15" x14ac:dyDescent="0.25">
      <c r="M30" s="54"/>
      <c r="N30" s="54"/>
    </row>
    <row r="31" spans="1:15" ht="23.25" customHeight="1" x14ac:dyDescent="0.25">
      <c r="A31" s="118" t="s">
        <v>5</v>
      </c>
      <c r="B31" s="119"/>
      <c r="C31" s="119"/>
      <c r="D31" s="119"/>
      <c r="E31" s="119"/>
      <c r="F31" s="45">
        <v>35131.730000000003</v>
      </c>
      <c r="G31" s="36">
        <v>26545</v>
      </c>
      <c r="H31" s="36">
        <v>8500</v>
      </c>
      <c r="I31" s="36">
        <v>0</v>
      </c>
      <c r="J31" s="36">
        <v>0</v>
      </c>
    </row>
    <row r="32" spans="1:15" ht="11.25" customHeight="1" x14ac:dyDescent="0.25">
      <c r="A32" s="20"/>
      <c r="B32" s="21"/>
      <c r="C32" s="21"/>
      <c r="D32" s="21"/>
      <c r="E32" s="21"/>
      <c r="F32" s="22"/>
      <c r="G32" s="22"/>
      <c r="H32" s="22"/>
      <c r="I32" s="22"/>
      <c r="J32" s="22"/>
    </row>
    <row r="33" spans="1:10" ht="8.25" customHeight="1" x14ac:dyDescent="0.25"/>
    <row r="34" spans="1:10" ht="8.25" customHeight="1" x14ac:dyDescent="0.25"/>
    <row r="35" spans="1:10" ht="29.25" customHeight="1" x14ac:dyDescent="0.25">
      <c r="A35" s="115" t="s">
        <v>95</v>
      </c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ht="18.75" x14ac:dyDescent="0.25">
      <c r="A36" s="73"/>
      <c r="B36" s="74"/>
      <c r="C36" s="74"/>
      <c r="D36" s="74"/>
      <c r="E36" s="74"/>
      <c r="F36" s="74"/>
      <c r="G36" s="74"/>
      <c r="H36" s="75"/>
      <c r="I36" s="75"/>
      <c r="J36" s="75"/>
    </row>
    <row r="37" spans="1:10" ht="25.5" x14ac:dyDescent="0.25">
      <c r="A37" s="139" t="s">
        <v>96</v>
      </c>
      <c r="B37" s="140"/>
      <c r="C37" s="140"/>
      <c r="D37" s="140"/>
      <c r="E37" s="141"/>
      <c r="F37" s="96" t="s">
        <v>78</v>
      </c>
      <c r="G37" s="96" t="s">
        <v>85</v>
      </c>
      <c r="H37" s="96" t="s">
        <v>76</v>
      </c>
      <c r="I37" s="4" t="s">
        <v>74</v>
      </c>
      <c r="J37" s="4" t="s">
        <v>77</v>
      </c>
    </row>
    <row r="38" spans="1:10" x14ac:dyDescent="0.25">
      <c r="A38" s="142">
        <v>1</v>
      </c>
      <c r="B38" s="142"/>
      <c r="C38" s="142"/>
      <c r="D38" s="142"/>
      <c r="E38" s="142"/>
      <c r="F38" s="76">
        <v>2</v>
      </c>
      <c r="G38" s="76">
        <v>3</v>
      </c>
      <c r="H38" s="77">
        <v>4</v>
      </c>
      <c r="I38" s="77">
        <v>5</v>
      </c>
      <c r="J38" s="77">
        <v>6</v>
      </c>
    </row>
    <row r="39" spans="1:10" ht="20.25" customHeight="1" x14ac:dyDescent="0.25">
      <c r="A39" s="120" t="s">
        <v>92</v>
      </c>
      <c r="B39" s="121"/>
      <c r="C39" s="121"/>
      <c r="D39" s="121"/>
      <c r="E39" s="122"/>
      <c r="F39" s="101">
        <v>0</v>
      </c>
      <c r="G39" s="101">
        <v>0</v>
      </c>
      <c r="H39" s="69">
        <v>0</v>
      </c>
      <c r="I39" s="69">
        <v>0</v>
      </c>
      <c r="J39" s="70">
        <f>I42</f>
        <v>0</v>
      </c>
    </row>
    <row r="40" spans="1:10" ht="27" customHeight="1" x14ac:dyDescent="0.25">
      <c r="A40" s="120" t="s">
        <v>3</v>
      </c>
      <c r="B40" s="121"/>
      <c r="C40" s="121"/>
      <c r="D40" s="121"/>
      <c r="E40" s="122"/>
      <c r="F40" s="101">
        <v>0</v>
      </c>
      <c r="G40" s="101">
        <v>0</v>
      </c>
      <c r="H40" s="69">
        <v>0</v>
      </c>
      <c r="I40" s="69">
        <v>0</v>
      </c>
      <c r="J40" s="70">
        <v>0</v>
      </c>
    </row>
    <row r="41" spans="1:10" ht="28.5" customHeight="1" x14ac:dyDescent="0.25">
      <c r="A41" s="120" t="s">
        <v>97</v>
      </c>
      <c r="B41" s="143"/>
      <c r="C41" s="143"/>
      <c r="D41" s="143"/>
      <c r="E41" s="144"/>
      <c r="F41" s="101">
        <v>0</v>
      </c>
      <c r="G41" s="101">
        <v>0</v>
      </c>
      <c r="H41" s="69">
        <v>0</v>
      </c>
      <c r="I41" s="69">
        <v>0</v>
      </c>
      <c r="J41" s="70">
        <v>0</v>
      </c>
    </row>
    <row r="42" spans="1:10" ht="20.25" customHeight="1" x14ac:dyDescent="0.25">
      <c r="A42" s="126" t="s">
        <v>93</v>
      </c>
      <c r="B42" s="127"/>
      <c r="C42" s="127"/>
      <c r="D42" s="127"/>
      <c r="E42" s="127"/>
      <c r="F42" s="102">
        <v>0</v>
      </c>
      <c r="G42" s="102">
        <v>0</v>
      </c>
      <c r="H42" s="78">
        <v>0</v>
      </c>
      <c r="I42" s="78">
        <f t="shared" ref="I42:J42" si="2">I39-I40+I41</f>
        <v>0</v>
      </c>
      <c r="J42" s="79">
        <f t="shared" si="2"/>
        <v>0</v>
      </c>
    </row>
  </sheetData>
  <mergeCells count="25">
    <mergeCell ref="A42:E42"/>
    <mergeCell ref="A37:E37"/>
    <mergeCell ref="A38:E38"/>
    <mergeCell ref="A39:E39"/>
    <mergeCell ref="A40:E40"/>
    <mergeCell ref="A41:E41"/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5:J35"/>
    <mergeCell ref="A23:J23"/>
    <mergeCell ref="A31:E31"/>
    <mergeCell ref="A26:E26"/>
    <mergeCell ref="A28:E28"/>
    <mergeCell ref="A27:E27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2"/>
  <sheetViews>
    <sheetView topLeftCell="A67" zoomScale="110" zoomScaleNormal="110" workbookViewId="0">
      <selection activeCell="E8" sqref="A8:G162"/>
    </sheetView>
  </sheetViews>
  <sheetFormatPr defaultRowHeight="15" x14ac:dyDescent="0.25"/>
  <cols>
    <col min="1" max="1" width="8.42578125" bestFit="1" customWidth="1"/>
    <col min="2" max="2" width="26.42578125" customWidth="1"/>
    <col min="3" max="7" width="25.28515625" customWidth="1"/>
    <col min="10" max="10" width="15.5703125" customWidth="1"/>
    <col min="11" max="11" width="15.140625" customWidth="1"/>
    <col min="12" max="12" width="11.140625" customWidth="1"/>
  </cols>
  <sheetData>
    <row r="1" spans="1:11" ht="18" customHeight="1" x14ac:dyDescent="0.25">
      <c r="A1" s="5"/>
      <c r="F1" s="5"/>
      <c r="G1" s="5"/>
    </row>
    <row r="2" spans="1:11" ht="15.75" customHeight="1" x14ac:dyDescent="0.25">
      <c r="A2" s="5"/>
      <c r="B2" s="5"/>
      <c r="C2" s="5"/>
      <c r="D2" s="5"/>
      <c r="E2" s="5"/>
      <c r="F2" s="6"/>
      <c r="G2" s="6"/>
    </row>
    <row r="3" spans="1:11" ht="15.75" x14ac:dyDescent="0.25">
      <c r="A3" s="92"/>
      <c r="B3" s="92"/>
      <c r="C3" s="116" t="s">
        <v>7</v>
      </c>
      <c r="D3" s="116"/>
      <c r="E3" s="116"/>
      <c r="F3" s="92"/>
      <c r="G3" s="92"/>
    </row>
    <row r="4" spans="1:11" ht="18" customHeight="1" x14ac:dyDescent="0.25">
      <c r="A4" s="5"/>
      <c r="B4" s="5"/>
      <c r="C4" s="5"/>
      <c r="D4" s="5"/>
      <c r="E4" s="5"/>
      <c r="F4" s="6"/>
      <c r="G4" s="6"/>
    </row>
    <row r="5" spans="1:11" ht="15.75" x14ac:dyDescent="0.25">
      <c r="A5" s="93"/>
      <c r="B5" s="93"/>
      <c r="C5" s="116" t="s">
        <v>109</v>
      </c>
      <c r="D5" s="116"/>
      <c r="E5" s="116"/>
      <c r="F5" s="93"/>
      <c r="G5" s="93"/>
    </row>
    <row r="6" spans="1:11" ht="15.75" customHeight="1" x14ac:dyDescent="0.25">
      <c r="A6" s="5"/>
      <c r="B6" s="5"/>
      <c r="C6" s="5"/>
      <c r="D6" s="5"/>
      <c r="E6" s="5"/>
      <c r="F6" s="6"/>
      <c r="G6" s="6"/>
    </row>
    <row r="7" spans="1:11" ht="25.5" x14ac:dyDescent="0.25">
      <c r="A7" s="95" t="s">
        <v>110</v>
      </c>
      <c r="B7" s="95" t="s">
        <v>6</v>
      </c>
      <c r="C7" s="95" t="s">
        <v>78</v>
      </c>
      <c r="D7" s="96" t="s">
        <v>85</v>
      </c>
      <c r="E7" s="96" t="s">
        <v>76</v>
      </c>
      <c r="F7" s="96" t="s">
        <v>80</v>
      </c>
      <c r="G7" s="96" t="s">
        <v>81</v>
      </c>
    </row>
    <row r="8" spans="1:11" x14ac:dyDescent="0.25">
      <c r="A8" s="13">
        <v>6</v>
      </c>
      <c r="B8" s="13" t="s">
        <v>11</v>
      </c>
      <c r="C8" s="151">
        <f>SUM(C9:C15)</f>
        <v>542748.96000000008</v>
      </c>
      <c r="D8" s="151">
        <f>SUM(D9:D15)</f>
        <v>610136.59000000008</v>
      </c>
      <c r="E8" s="151">
        <f>SUM(E9:E18)</f>
        <v>678336.23</v>
      </c>
      <c r="F8" s="151">
        <f>SUM(F9:F15)</f>
        <v>777037.9</v>
      </c>
      <c r="G8" s="151">
        <f t="shared" ref="G8" si="0">SUM(G9:G15)</f>
        <v>898546.27</v>
      </c>
      <c r="J8" s="50"/>
      <c r="K8" s="48"/>
    </row>
    <row r="9" spans="1:11" ht="38.25" customHeight="1" x14ac:dyDescent="0.25">
      <c r="A9" s="18">
        <v>63</v>
      </c>
      <c r="B9" s="18" t="s">
        <v>32</v>
      </c>
      <c r="C9" s="152">
        <v>391917.01</v>
      </c>
      <c r="D9" s="153">
        <v>434860.52</v>
      </c>
      <c r="E9" s="153">
        <v>523362.35</v>
      </c>
      <c r="F9" s="153">
        <v>638581.43000000005</v>
      </c>
      <c r="G9" s="153">
        <v>776813.8</v>
      </c>
      <c r="J9" s="53"/>
      <c r="K9" s="58"/>
    </row>
    <row r="10" spans="1:11" x14ac:dyDescent="0.25">
      <c r="A10" s="14"/>
      <c r="B10" s="15" t="s">
        <v>34</v>
      </c>
      <c r="C10" s="152"/>
      <c r="D10" s="153"/>
      <c r="E10" s="154"/>
      <c r="F10" s="153"/>
      <c r="G10" s="153"/>
      <c r="J10" s="59"/>
      <c r="K10" s="58"/>
    </row>
    <row r="11" spans="1:11" x14ac:dyDescent="0.25">
      <c r="A11" s="14">
        <v>64</v>
      </c>
      <c r="B11" s="14" t="s">
        <v>39</v>
      </c>
      <c r="C11" s="152">
        <v>44.27</v>
      </c>
      <c r="D11" s="153">
        <v>50</v>
      </c>
      <c r="E11" s="153">
        <v>50</v>
      </c>
      <c r="F11" s="153">
        <v>50</v>
      </c>
      <c r="G11" s="153">
        <v>50</v>
      </c>
      <c r="J11" s="48"/>
      <c r="K11" s="58"/>
    </row>
    <row r="12" spans="1:11" x14ac:dyDescent="0.25">
      <c r="A12" s="14">
        <v>65</v>
      </c>
      <c r="B12" s="14" t="s">
        <v>40</v>
      </c>
      <c r="C12" s="152">
        <v>14.62</v>
      </c>
      <c r="D12" s="153">
        <v>398</v>
      </c>
      <c r="E12" s="153">
        <v>398</v>
      </c>
      <c r="F12" s="153">
        <v>398</v>
      </c>
      <c r="G12" s="153">
        <v>398</v>
      </c>
      <c r="J12" s="59"/>
      <c r="K12" s="58"/>
    </row>
    <row r="13" spans="1:11" x14ac:dyDescent="0.25">
      <c r="A13" s="14">
        <v>66</v>
      </c>
      <c r="B13" s="14" t="s">
        <v>28</v>
      </c>
      <c r="C13" s="152">
        <v>6682.89</v>
      </c>
      <c r="D13" s="153">
        <v>7033</v>
      </c>
      <c r="E13" s="153">
        <v>7030</v>
      </c>
      <c r="F13" s="153">
        <v>7030</v>
      </c>
      <c r="G13" s="153">
        <v>7030</v>
      </c>
      <c r="J13" s="59"/>
      <c r="K13" s="58"/>
    </row>
    <row r="14" spans="1:11" ht="42" customHeight="1" x14ac:dyDescent="0.25">
      <c r="A14" s="14">
        <v>67</v>
      </c>
      <c r="B14" s="18" t="s">
        <v>33</v>
      </c>
      <c r="C14" s="152">
        <v>144090.17000000001</v>
      </c>
      <c r="D14" s="153">
        <v>167795.07</v>
      </c>
      <c r="E14" s="153">
        <v>147495.88</v>
      </c>
      <c r="F14" s="153">
        <v>130978.47</v>
      </c>
      <c r="G14" s="153">
        <v>114254.47</v>
      </c>
      <c r="J14" s="53"/>
      <c r="K14" s="58"/>
    </row>
    <row r="15" spans="1:11" ht="25.5" x14ac:dyDescent="0.25">
      <c r="A15" s="14"/>
      <c r="B15" s="19" t="s">
        <v>35</v>
      </c>
      <c r="C15" s="152"/>
      <c r="D15" s="154">
        <v>0</v>
      </c>
      <c r="E15" s="153">
        <v>0</v>
      </c>
      <c r="F15" s="154"/>
      <c r="G15" s="154"/>
      <c r="J15" s="53"/>
      <c r="K15" s="58"/>
    </row>
    <row r="16" spans="1:11" ht="25.5" x14ac:dyDescent="0.25">
      <c r="A16" s="17">
        <v>7</v>
      </c>
      <c r="B16" s="29" t="s">
        <v>13</v>
      </c>
      <c r="C16" s="152"/>
      <c r="D16" s="154"/>
      <c r="E16" s="153"/>
      <c r="F16" s="154"/>
      <c r="G16" s="154"/>
      <c r="J16" s="53"/>
      <c r="K16" s="48"/>
    </row>
    <row r="17" spans="1:13" ht="38.25" x14ac:dyDescent="0.25">
      <c r="A17" s="18">
        <v>72</v>
      </c>
      <c r="B17" s="30" t="s">
        <v>31</v>
      </c>
      <c r="C17" s="155"/>
      <c r="D17" s="154"/>
      <c r="E17" s="153"/>
      <c r="F17" s="154"/>
      <c r="G17" s="156"/>
      <c r="J17" s="53"/>
      <c r="K17" s="48"/>
    </row>
    <row r="18" spans="1:13" x14ac:dyDescent="0.25">
      <c r="A18" s="18"/>
      <c r="B18" s="15" t="s">
        <v>12</v>
      </c>
      <c r="C18" s="155"/>
      <c r="D18" s="154"/>
      <c r="E18" s="153"/>
      <c r="F18" s="154"/>
      <c r="G18" s="156"/>
      <c r="J18" s="53"/>
      <c r="K18" s="48">
        <v>154388.07</v>
      </c>
    </row>
    <row r="19" spans="1:13" x14ac:dyDescent="0.25">
      <c r="A19" s="157"/>
      <c r="B19" s="157"/>
      <c r="C19" s="157"/>
      <c r="D19" s="157"/>
      <c r="E19" s="157"/>
      <c r="F19" s="157"/>
      <c r="G19" s="157"/>
      <c r="J19" s="48"/>
      <c r="K19" s="53">
        <v>6892.19</v>
      </c>
      <c r="M19" s="47"/>
    </row>
    <row r="20" spans="1:13" ht="18" x14ac:dyDescent="0.25">
      <c r="A20" s="158"/>
      <c r="B20" s="158"/>
      <c r="C20" s="158"/>
      <c r="D20" s="158"/>
      <c r="E20" s="158"/>
      <c r="F20" s="159"/>
      <c r="G20" s="159"/>
      <c r="J20" s="48"/>
      <c r="K20" s="65">
        <f>(K18-K19)</f>
        <v>147495.88</v>
      </c>
    </row>
    <row r="21" spans="1:13" ht="25.5" x14ac:dyDescent="0.25">
      <c r="A21" s="160" t="s">
        <v>110</v>
      </c>
      <c r="B21" s="160" t="s">
        <v>14</v>
      </c>
      <c r="C21" s="160" t="s">
        <v>78</v>
      </c>
      <c r="D21" s="161" t="s">
        <v>85</v>
      </c>
      <c r="E21" s="161" t="s">
        <v>76</v>
      </c>
      <c r="F21" s="161" t="s">
        <v>80</v>
      </c>
      <c r="G21" s="161" t="s">
        <v>81</v>
      </c>
      <c r="J21" s="112"/>
      <c r="K21" s="112"/>
      <c r="L21" s="113"/>
    </row>
    <row r="22" spans="1:13" x14ac:dyDescent="0.25">
      <c r="A22" s="13">
        <v>3</v>
      </c>
      <c r="B22" s="13" t="s">
        <v>15</v>
      </c>
      <c r="C22" s="151">
        <f>SUM(C23:C27)</f>
        <v>537197.14</v>
      </c>
      <c r="D22" s="151">
        <f>SUM(D24+D26+D27)</f>
        <v>597013.09000000008</v>
      </c>
      <c r="E22" s="151">
        <f>SUM(E24+E26+E27)</f>
        <v>676637.41999999993</v>
      </c>
      <c r="F22" s="151">
        <f>SUM(F24+F26+F27)</f>
        <v>775338.9</v>
      </c>
      <c r="G22" s="151">
        <f>SUM(G24:G27)</f>
        <v>896847.27</v>
      </c>
      <c r="J22" s="112"/>
      <c r="K22" s="112"/>
      <c r="L22" s="113"/>
    </row>
    <row r="23" spans="1:13" ht="15.75" customHeight="1" x14ac:dyDescent="0.25">
      <c r="A23" s="18">
        <v>31</v>
      </c>
      <c r="B23" s="18" t="s">
        <v>16</v>
      </c>
      <c r="C23" s="152"/>
      <c r="D23" s="154"/>
      <c r="E23" s="154"/>
      <c r="F23" s="153"/>
      <c r="G23" s="153"/>
      <c r="J23" s="112"/>
      <c r="K23" s="112"/>
      <c r="L23" s="113"/>
    </row>
    <row r="24" spans="1:13" ht="15.75" customHeight="1" x14ac:dyDescent="0.25">
      <c r="A24" s="14"/>
      <c r="B24" s="15" t="s">
        <v>12</v>
      </c>
      <c r="C24" s="152">
        <v>389717.01</v>
      </c>
      <c r="D24" s="153">
        <v>432660.52</v>
      </c>
      <c r="E24" s="153">
        <v>523362.35</v>
      </c>
      <c r="F24" s="153">
        <v>638578.43000000005</v>
      </c>
      <c r="G24" s="153">
        <v>776810.8</v>
      </c>
      <c r="J24" s="112"/>
      <c r="K24" s="112"/>
      <c r="L24" s="114"/>
    </row>
    <row r="25" spans="1:13" x14ac:dyDescent="0.25">
      <c r="A25" s="14">
        <v>32</v>
      </c>
      <c r="B25" s="14" t="s">
        <v>24</v>
      </c>
      <c r="C25" s="152"/>
      <c r="D25" s="153"/>
      <c r="E25" s="154"/>
      <c r="F25" s="153"/>
      <c r="G25" s="153"/>
      <c r="J25" s="112"/>
      <c r="K25" s="112"/>
      <c r="L25" s="113"/>
    </row>
    <row r="26" spans="1:13" x14ac:dyDescent="0.25">
      <c r="A26" s="14"/>
      <c r="B26" s="15" t="s">
        <v>12</v>
      </c>
      <c r="C26" s="152">
        <v>146189.76999999999</v>
      </c>
      <c r="D26" s="153">
        <v>163160.57</v>
      </c>
      <c r="E26" s="153">
        <v>152083.07</v>
      </c>
      <c r="F26" s="153">
        <v>135568.47</v>
      </c>
      <c r="G26" s="153">
        <v>118844.47</v>
      </c>
      <c r="J26" s="112"/>
      <c r="K26" s="112"/>
      <c r="L26" s="113"/>
    </row>
    <row r="27" spans="1:13" x14ac:dyDescent="0.25">
      <c r="A27" s="14">
        <v>34</v>
      </c>
      <c r="B27" s="14" t="s">
        <v>41</v>
      </c>
      <c r="C27" s="152">
        <v>1290.3599999999999</v>
      </c>
      <c r="D27" s="153">
        <v>1192</v>
      </c>
      <c r="E27" s="153">
        <v>1192</v>
      </c>
      <c r="F27" s="153">
        <v>1192</v>
      </c>
      <c r="G27" s="153">
        <v>1192</v>
      </c>
      <c r="J27" s="112"/>
      <c r="K27" s="112"/>
      <c r="L27" s="113"/>
    </row>
    <row r="28" spans="1:13" ht="25.5" x14ac:dyDescent="0.25">
      <c r="A28" s="17">
        <v>4</v>
      </c>
      <c r="B28" s="29" t="s">
        <v>17</v>
      </c>
      <c r="C28" s="151">
        <f>SUM(C29:C31)</f>
        <v>13613</v>
      </c>
      <c r="D28" s="162">
        <f>SUM(D29:D31)</f>
        <v>13123.5</v>
      </c>
      <c r="E28" s="162">
        <f>SUM(E29:E31)</f>
        <v>1699</v>
      </c>
      <c r="F28" s="162">
        <f>SUM(F29:F31)</f>
        <v>1699</v>
      </c>
      <c r="G28" s="162">
        <f>SUM(G29:G31)</f>
        <v>1699</v>
      </c>
      <c r="J28" s="112"/>
      <c r="K28" s="112"/>
      <c r="L28" s="113"/>
    </row>
    <row r="29" spans="1:13" ht="38.25" x14ac:dyDescent="0.25">
      <c r="A29" s="18">
        <v>42</v>
      </c>
      <c r="B29" s="30" t="s">
        <v>18</v>
      </c>
      <c r="C29" s="152">
        <v>13613</v>
      </c>
      <c r="D29" s="153">
        <v>13123.5</v>
      </c>
      <c r="E29" s="153">
        <v>1699</v>
      </c>
      <c r="F29" s="153">
        <v>1699</v>
      </c>
      <c r="G29" s="153">
        <v>1699</v>
      </c>
      <c r="J29" s="112"/>
      <c r="K29" s="112"/>
      <c r="L29" s="113"/>
    </row>
    <row r="30" spans="1:13" x14ac:dyDescent="0.25">
      <c r="A30" s="18"/>
      <c r="B30" s="15" t="s">
        <v>12</v>
      </c>
      <c r="C30" s="152"/>
      <c r="D30" s="153"/>
      <c r="E30" s="153"/>
      <c r="F30" s="154"/>
      <c r="G30" s="156"/>
      <c r="J30" s="53"/>
      <c r="K30" s="58"/>
    </row>
    <row r="31" spans="1:13" x14ac:dyDescent="0.25">
      <c r="A31" s="163">
        <v>45</v>
      </c>
      <c r="B31" s="164" t="s">
        <v>42</v>
      </c>
      <c r="C31" s="165"/>
      <c r="D31" s="165"/>
      <c r="E31" s="165"/>
      <c r="F31" s="166"/>
      <c r="G31" s="166"/>
      <c r="J31" s="53"/>
      <c r="K31" s="58"/>
    </row>
    <row r="32" spans="1:13" x14ac:dyDescent="0.25">
      <c r="A32" s="166">
        <v>9221</v>
      </c>
      <c r="B32" s="166" t="s">
        <v>43</v>
      </c>
      <c r="C32" s="165">
        <v>38263.14</v>
      </c>
      <c r="D32" s="153">
        <v>26545</v>
      </c>
      <c r="E32" s="165">
        <v>8500</v>
      </c>
      <c r="F32" s="157"/>
      <c r="G32" s="157"/>
      <c r="J32" s="53"/>
      <c r="K32" s="58"/>
    </row>
    <row r="33" spans="1:11" x14ac:dyDescent="0.25">
      <c r="A33" s="157"/>
      <c r="B33" s="157"/>
      <c r="C33" s="157"/>
      <c r="D33" s="157"/>
      <c r="E33" s="157"/>
      <c r="F33" s="157" t="s">
        <v>38</v>
      </c>
      <c r="G33" s="157"/>
      <c r="J33" s="60"/>
      <c r="K33" s="58"/>
    </row>
    <row r="34" spans="1:11" x14ac:dyDescent="0.25">
      <c r="A34" s="157"/>
      <c r="B34" s="157"/>
      <c r="C34" s="157"/>
      <c r="D34" s="157"/>
      <c r="E34" s="157"/>
      <c r="F34" s="157"/>
      <c r="G34" s="157"/>
    </row>
    <row r="35" spans="1:11" ht="15.75" customHeight="1" x14ac:dyDescent="0.25">
      <c r="A35" s="167" t="s">
        <v>98</v>
      </c>
      <c r="B35" s="167"/>
      <c r="C35" s="167"/>
      <c r="D35" s="167"/>
      <c r="E35" s="167"/>
      <c r="F35" s="167"/>
      <c r="G35" s="167"/>
      <c r="J35" s="60"/>
    </row>
    <row r="36" spans="1:11" ht="15.75" x14ac:dyDescent="0.25">
      <c r="A36" s="167"/>
      <c r="B36" s="167"/>
      <c r="C36" s="167"/>
      <c r="D36" s="167"/>
      <c r="E36" s="167"/>
      <c r="F36" s="167"/>
      <c r="G36" s="167"/>
      <c r="J36" s="60"/>
    </row>
    <row r="37" spans="1:11" ht="15.75" customHeight="1" x14ac:dyDescent="0.25">
      <c r="A37" s="157"/>
      <c r="B37" s="157"/>
      <c r="C37" s="157"/>
      <c r="D37" s="157"/>
      <c r="E37" s="157"/>
      <c r="F37" s="157"/>
      <c r="G37" s="157"/>
      <c r="J37" s="60"/>
    </row>
    <row r="38" spans="1:11" ht="25.5" x14ac:dyDescent="0.25">
      <c r="A38" s="168" t="s">
        <v>99</v>
      </c>
      <c r="B38" s="168" t="s">
        <v>96</v>
      </c>
      <c r="C38" s="169" t="s">
        <v>104</v>
      </c>
      <c r="D38" s="169" t="s">
        <v>105</v>
      </c>
      <c r="E38" s="168" t="s">
        <v>106</v>
      </c>
      <c r="F38" s="168" t="s">
        <v>107</v>
      </c>
      <c r="G38" s="168" t="s">
        <v>108</v>
      </c>
      <c r="J38" s="60"/>
    </row>
    <row r="39" spans="1:11" x14ac:dyDescent="0.25">
      <c r="A39" s="170">
        <v>1</v>
      </c>
      <c r="B39" s="170">
        <v>2</v>
      </c>
      <c r="C39" s="170">
        <v>3</v>
      </c>
      <c r="D39" s="170">
        <v>4</v>
      </c>
      <c r="E39" s="170">
        <v>5</v>
      </c>
      <c r="F39" s="170">
        <v>6</v>
      </c>
      <c r="G39" s="170">
        <v>7</v>
      </c>
      <c r="J39" s="60"/>
    </row>
    <row r="40" spans="1:11" x14ac:dyDescent="0.25">
      <c r="A40" s="80"/>
      <c r="B40" s="80" t="s">
        <v>100</v>
      </c>
      <c r="C40" s="107">
        <f>(C41+C46+C48+C50)</f>
        <v>542748.96</v>
      </c>
      <c r="D40" s="107">
        <f>(D41+D46+D48+D50+D52)</f>
        <v>610136.59000000008</v>
      </c>
      <c r="E40" s="107">
        <f>(E41+E46+E48+E50)</f>
        <v>678336.41999999993</v>
      </c>
      <c r="F40" s="107">
        <f>(F41+F46+F48+F50)</f>
        <v>777037.9</v>
      </c>
      <c r="G40" s="107">
        <f>(G41+G46+G48+G50)</f>
        <v>898546.27</v>
      </c>
      <c r="J40" s="94"/>
    </row>
    <row r="41" spans="1:11" x14ac:dyDescent="0.25">
      <c r="A41" s="80">
        <v>1</v>
      </c>
      <c r="B41" s="80" t="s">
        <v>12</v>
      </c>
      <c r="C41" s="107">
        <f>SUM(C42:C45)</f>
        <v>144090.16999999998</v>
      </c>
      <c r="D41" s="107">
        <f>SUM(D42:D44)</f>
        <v>154388.07</v>
      </c>
      <c r="E41" s="171">
        <f>SUM(E42:E44)</f>
        <v>147496.07</v>
      </c>
      <c r="F41" s="171">
        <f>SUM(F42:F44)</f>
        <v>130978.47</v>
      </c>
      <c r="G41" s="171">
        <f>SUM(G42:G44)</f>
        <v>114254.47</v>
      </c>
      <c r="J41" s="94"/>
    </row>
    <row r="42" spans="1:11" x14ac:dyDescent="0.25">
      <c r="A42" s="81">
        <v>11</v>
      </c>
      <c r="B42" s="82" t="s">
        <v>12</v>
      </c>
      <c r="C42" s="104">
        <v>75520.429999999993</v>
      </c>
      <c r="D42" s="104">
        <v>86986.07</v>
      </c>
      <c r="E42" s="172">
        <v>86986.07</v>
      </c>
      <c r="F42" s="172">
        <v>86986.07</v>
      </c>
      <c r="G42" s="172">
        <v>86986.07</v>
      </c>
      <c r="J42" s="94"/>
    </row>
    <row r="43" spans="1:11" x14ac:dyDescent="0.25">
      <c r="A43" s="81"/>
      <c r="B43" s="82" t="s">
        <v>12</v>
      </c>
      <c r="C43" s="104">
        <v>64081.09</v>
      </c>
      <c r="D43" s="104">
        <v>66892</v>
      </c>
      <c r="E43" s="172">
        <v>60000</v>
      </c>
      <c r="F43" s="172">
        <v>43482.400000000001</v>
      </c>
      <c r="G43" s="172">
        <v>26758.400000000001</v>
      </c>
    </row>
    <row r="44" spans="1:11" x14ac:dyDescent="0.25">
      <c r="A44" s="81"/>
      <c r="B44" s="82" t="s">
        <v>12</v>
      </c>
      <c r="C44" s="104">
        <v>321.14999999999998</v>
      </c>
      <c r="D44" s="104">
        <v>510</v>
      </c>
      <c r="E44" s="172">
        <v>510</v>
      </c>
      <c r="F44" s="172">
        <v>510</v>
      </c>
      <c r="G44" s="172">
        <v>510</v>
      </c>
    </row>
    <row r="45" spans="1:11" x14ac:dyDescent="0.25">
      <c r="A45" s="81"/>
      <c r="B45" s="82" t="s">
        <v>12</v>
      </c>
      <c r="C45" s="104">
        <v>4167.5</v>
      </c>
      <c r="D45" s="104">
        <v>0</v>
      </c>
      <c r="E45" s="172"/>
      <c r="F45" s="172"/>
      <c r="G45" s="172"/>
    </row>
    <row r="46" spans="1:11" ht="24.75" customHeight="1" x14ac:dyDescent="0.25">
      <c r="A46" s="81"/>
      <c r="B46" s="80" t="s">
        <v>119</v>
      </c>
      <c r="C46" s="107">
        <v>391917.01</v>
      </c>
      <c r="D46" s="107">
        <v>434860.52</v>
      </c>
      <c r="E46" s="171">
        <v>523362.35</v>
      </c>
      <c r="F46" s="171">
        <v>638581.43000000005</v>
      </c>
      <c r="G46" s="171">
        <v>776813.8</v>
      </c>
    </row>
    <row r="47" spans="1:11" x14ac:dyDescent="0.25">
      <c r="A47" s="81"/>
      <c r="B47" s="82" t="s">
        <v>119</v>
      </c>
      <c r="C47" s="104">
        <v>391917.01</v>
      </c>
      <c r="D47" s="104">
        <v>434860.52</v>
      </c>
      <c r="E47" s="173">
        <v>523362.35</v>
      </c>
      <c r="F47" s="173">
        <v>638581.43000000005</v>
      </c>
      <c r="G47" s="173">
        <v>776813.8</v>
      </c>
    </row>
    <row r="48" spans="1:11" x14ac:dyDescent="0.25">
      <c r="A48" s="84">
        <v>3</v>
      </c>
      <c r="B48" s="80" t="s">
        <v>28</v>
      </c>
      <c r="C48" s="105">
        <v>6727.16</v>
      </c>
      <c r="D48" s="109">
        <v>7083</v>
      </c>
      <c r="E48" s="174">
        <v>7080</v>
      </c>
      <c r="F48" s="174">
        <v>7080</v>
      </c>
      <c r="G48" s="174">
        <v>7080</v>
      </c>
    </row>
    <row r="49" spans="1:7" x14ac:dyDescent="0.25">
      <c r="A49" s="83">
        <v>31</v>
      </c>
      <c r="B49" s="85" t="s">
        <v>28</v>
      </c>
      <c r="C49" s="106">
        <v>6727.16</v>
      </c>
      <c r="D49" s="110">
        <v>7083</v>
      </c>
      <c r="E49" s="175">
        <v>7080</v>
      </c>
      <c r="F49" s="175">
        <v>7080</v>
      </c>
      <c r="G49" s="175">
        <v>7080</v>
      </c>
    </row>
    <row r="50" spans="1:7" x14ac:dyDescent="0.25">
      <c r="A50" s="84">
        <v>4</v>
      </c>
      <c r="B50" s="80" t="s">
        <v>102</v>
      </c>
      <c r="C50" s="90">
        <v>14.62</v>
      </c>
      <c r="D50" s="109">
        <v>398</v>
      </c>
      <c r="E50" s="174">
        <v>398</v>
      </c>
      <c r="F50" s="174">
        <v>398</v>
      </c>
      <c r="G50" s="174">
        <v>398</v>
      </c>
    </row>
    <row r="51" spans="1:7" ht="25.5" x14ac:dyDescent="0.25">
      <c r="A51" s="83">
        <v>43</v>
      </c>
      <c r="B51" s="85" t="s">
        <v>35</v>
      </c>
      <c r="C51" s="91">
        <v>14.62</v>
      </c>
      <c r="D51" s="110">
        <v>398</v>
      </c>
      <c r="E51" s="175">
        <v>398</v>
      </c>
      <c r="F51" s="175">
        <v>398</v>
      </c>
      <c r="G51" s="175">
        <v>398</v>
      </c>
    </row>
    <row r="52" spans="1:7" x14ac:dyDescent="0.25">
      <c r="A52" s="83" t="s">
        <v>101</v>
      </c>
      <c r="B52" s="82" t="s">
        <v>120</v>
      </c>
      <c r="C52" s="104"/>
      <c r="D52" s="104">
        <v>13407</v>
      </c>
      <c r="E52" s="176"/>
      <c r="F52" s="176"/>
      <c r="G52" s="176"/>
    </row>
    <row r="53" spans="1:7" x14ac:dyDescent="0.25">
      <c r="A53" s="177"/>
      <c r="B53" s="177"/>
      <c r="C53" s="177"/>
      <c r="D53" s="177"/>
      <c r="E53" s="177"/>
      <c r="F53" s="177"/>
      <c r="G53" s="177"/>
    </row>
    <row r="54" spans="1:7" ht="25.5" x14ac:dyDescent="0.25">
      <c r="A54" s="168" t="s">
        <v>99</v>
      </c>
      <c r="B54" s="178" t="s">
        <v>96</v>
      </c>
      <c r="C54" s="169" t="s">
        <v>104</v>
      </c>
      <c r="D54" s="169" t="s">
        <v>105</v>
      </c>
      <c r="E54" s="168" t="s">
        <v>106</v>
      </c>
      <c r="F54" s="168" t="s">
        <v>107</v>
      </c>
      <c r="G54" s="168" t="s">
        <v>108</v>
      </c>
    </row>
    <row r="55" spans="1:7" x14ac:dyDescent="0.25">
      <c r="A55" s="170">
        <v>1</v>
      </c>
      <c r="B55" s="170">
        <v>2</v>
      </c>
      <c r="C55" s="170">
        <v>3</v>
      </c>
      <c r="D55" s="170">
        <v>4</v>
      </c>
      <c r="E55" s="170">
        <v>5</v>
      </c>
      <c r="F55" s="170">
        <v>6</v>
      </c>
      <c r="G55" s="170">
        <v>7</v>
      </c>
    </row>
    <row r="56" spans="1:7" x14ac:dyDescent="0.25">
      <c r="A56" s="80"/>
      <c r="B56" s="80" t="s">
        <v>103</v>
      </c>
      <c r="C56" s="108">
        <f>(C57+C62+C64+C66)</f>
        <v>550809.81000000006</v>
      </c>
      <c r="D56" s="108">
        <f>(D57+D62+D64+D66+D68+D69)</f>
        <v>636681.59000000008</v>
      </c>
      <c r="E56" s="108">
        <f>(E57+E62+E64+E66+E68+E69)</f>
        <v>686836.41999999993</v>
      </c>
      <c r="F56" s="108">
        <f t="shared" ref="F56:G56" si="1">(F57+F62+F64+F66+F68+F69)</f>
        <v>777037.9</v>
      </c>
      <c r="G56" s="108">
        <f t="shared" si="1"/>
        <v>898546.27</v>
      </c>
    </row>
    <row r="57" spans="1:7" x14ac:dyDescent="0.25">
      <c r="A57" s="80">
        <v>1</v>
      </c>
      <c r="B57" s="80" t="s">
        <v>12</v>
      </c>
      <c r="C57" s="107">
        <f>SUM(C58:C61)</f>
        <v>144808.13</v>
      </c>
      <c r="D57" s="107">
        <f>SUM(D58:D60)</f>
        <v>154388.07</v>
      </c>
      <c r="E57" s="171">
        <f>SUM(E58:E60)</f>
        <v>147496.07</v>
      </c>
      <c r="F57" s="171">
        <f t="shared" ref="F57:G57" si="2">SUM(F58:F60)</f>
        <v>130978.47</v>
      </c>
      <c r="G57" s="171">
        <f t="shared" si="2"/>
        <v>114254.47</v>
      </c>
    </row>
    <row r="58" spans="1:7" x14ac:dyDescent="0.25">
      <c r="A58" s="81">
        <v>11</v>
      </c>
      <c r="B58" s="82" t="s">
        <v>12</v>
      </c>
      <c r="C58" s="104">
        <v>76104.19</v>
      </c>
      <c r="D58" s="104">
        <v>86986.07</v>
      </c>
      <c r="E58" s="173">
        <v>86986.07</v>
      </c>
      <c r="F58" s="173">
        <v>86986.07</v>
      </c>
      <c r="G58" s="173">
        <v>86986.07</v>
      </c>
    </row>
    <row r="59" spans="1:7" x14ac:dyDescent="0.25">
      <c r="A59" s="81"/>
      <c r="B59" s="82" t="s">
        <v>12</v>
      </c>
      <c r="C59" s="104">
        <v>64029.66</v>
      </c>
      <c r="D59" s="104">
        <v>66892</v>
      </c>
      <c r="E59" s="173">
        <v>60000</v>
      </c>
      <c r="F59" s="173">
        <v>43482.400000000001</v>
      </c>
      <c r="G59" s="173">
        <v>26758.400000000001</v>
      </c>
    </row>
    <row r="60" spans="1:7" x14ac:dyDescent="0.25">
      <c r="A60" s="81"/>
      <c r="B60" s="82" t="s">
        <v>12</v>
      </c>
      <c r="C60" s="104">
        <v>506.78</v>
      </c>
      <c r="D60" s="104">
        <v>510</v>
      </c>
      <c r="E60" s="173">
        <v>510</v>
      </c>
      <c r="F60" s="173">
        <v>510</v>
      </c>
      <c r="G60" s="173">
        <v>510</v>
      </c>
    </row>
    <row r="61" spans="1:7" x14ac:dyDescent="0.25">
      <c r="A61" s="81"/>
      <c r="B61" s="82" t="s">
        <v>12</v>
      </c>
      <c r="C61" s="104">
        <v>4167.5</v>
      </c>
      <c r="D61" s="104"/>
      <c r="E61" s="173"/>
      <c r="F61" s="173"/>
      <c r="G61" s="173"/>
    </row>
    <row r="62" spans="1:7" ht="26.25" customHeight="1" x14ac:dyDescent="0.25">
      <c r="A62" s="81"/>
      <c r="B62" s="80" t="s">
        <v>119</v>
      </c>
      <c r="C62" s="107">
        <v>389717.01</v>
      </c>
      <c r="D62" s="107">
        <v>434860.52</v>
      </c>
      <c r="E62" s="107">
        <v>523362.35</v>
      </c>
      <c r="F62" s="107">
        <v>638581.43000000005</v>
      </c>
      <c r="G62" s="107">
        <v>776813.8</v>
      </c>
    </row>
    <row r="63" spans="1:7" ht="21" customHeight="1" x14ac:dyDescent="0.25">
      <c r="A63" s="81"/>
      <c r="B63" s="82" t="s">
        <v>119</v>
      </c>
      <c r="C63" s="104">
        <v>389717.01</v>
      </c>
      <c r="D63" s="104">
        <v>434860.52</v>
      </c>
      <c r="E63" s="173">
        <v>523362.35</v>
      </c>
      <c r="F63" s="104">
        <v>638581.43000000005</v>
      </c>
      <c r="G63" s="104">
        <v>776813.8</v>
      </c>
    </row>
    <row r="64" spans="1:7" ht="18" customHeight="1" x14ac:dyDescent="0.25">
      <c r="A64" s="84">
        <v>3</v>
      </c>
      <c r="B64" s="80" t="s">
        <v>28</v>
      </c>
      <c r="C64" s="105">
        <v>3213.92</v>
      </c>
      <c r="D64" s="110">
        <v>7083</v>
      </c>
      <c r="E64" s="174">
        <v>7080</v>
      </c>
      <c r="F64" s="174">
        <v>7080</v>
      </c>
      <c r="G64" s="174">
        <v>7080</v>
      </c>
    </row>
    <row r="65" spans="1:7" x14ac:dyDescent="0.25">
      <c r="A65" s="83">
        <v>31</v>
      </c>
      <c r="B65" s="85" t="s">
        <v>28</v>
      </c>
      <c r="C65" s="106">
        <v>3213.92</v>
      </c>
      <c r="D65" s="110">
        <v>7083</v>
      </c>
      <c r="E65" s="175">
        <v>7080</v>
      </c>
      <c r="F65" s="175">
        <v>7080</v>
      </c>
      <c r="G65" s="175">
        <v>7080</v>
      </c>
    </row>
    <row r="66" spans="1:7" x14ac:dyDescent="0.25">
      <c r="A66" s="84">
        <v>4</v>
      </c>
      <c r="B66" s="80" t="s">
        <v>102</v>
      </c>
      <c r="C66" s="105">
        <v>13070.75</v>
      </c>
      <c r="D66" s="109">
        <v>398</v>
      </c>
      <c r="E66" s="174">
        <v>398</v>
      </c>
      <c r="F66" s="174">
        <v>398</v>
      </c>
      <c r="G66" s="174">
        <v>398</v>
      </c>
    </row>
    <row r="67" spans="1:7" ht="25.5" x14ac:dyDescent="0.25">
      <c r="A67" s="83">
        <v>43</v>
      </c>
      <c r="B67" s="85" t="s">
        <v>35</v>
      </c>
      <c r="C67" s="106">
        <v>13070.75</v>
      </c>
      <c r="D67" s="110">
        <v>398</v>
      </c>
      <c r="E67" s="175">
        <v>398</v>
      </c>
      <c r="F67" s="175">
        <v>398</v>
      </c>
      <c r="G67" s="175">
        <v>398</v>
      </c>
    </row>
    <row r="68" spans="1:7" x14ac:dyDescent="0.25">
      <c r="A68" s="83"/>
      <c r="B68" s="111" t="s">
        <v>120</v>
      </c>
      <c r="C68" s="105"/>
      <c r="D68" s="109">
        <v>13407</v>
      </c>
      <c r="E68" s="175"/>
      <c r="F68" s="176"/>
      <c r="G68" s="176"/>
    </row>
    <row r="69" spans="1:7" x14ac:dyDescent="0.25">
      <c r="A69" s="83" t="s">
        <v>101</v>
      </c>
      <c r="B69" s="86">
        <v>922</v>
      </c>
      <c r="C69" s="86"/>
      <c r="D69" s="110">
        <v>26545</v>
      </c>
      <c r="E69" s="175">
        <v>8500</v>
      </c>
      <c r="F69" s="176"/>
      <c r="G69" s="176"/>
    </row>
    <row r="70" spans="1:7" x14ac:dyDescent="0.25">
      <c r="A70" s="157"/>
      <c r="B70" s="157"/>
      <c r="C70" s="157"/>
      <c r="D70" s="157"/>
      <c r="E70" s="157"/>
      <c r="F70" s="157"/>
      <c r="G70" s="157"/>
    </row>
    <row r="71" spans="1:7" x14ac:dyDescent="0.25">
      <c r="A71" s="157"/>
      <c r="B71" s="157"/>
      <c r="C71" s="157"/>
      <c r="D71" s="157"/>
      <c r="E71" s="157"/>
      <c r="F71" s="157"/>
      <c r="G71" s="157"/>
    </row>
    <row r="72" spans="1:7" x14ac:dyDescent="0.25">
      <c r="A72" s="157"/>
      <c r="B72" s="157"/>
      <c r="C72" s="157"/>
      <c r="D72" s="157"/>
      <c r="E72" s="157"/>
      <c r="F72" s="157"/>
      <c r="G72" s="157"/>
    </row>
    <row r="73" spans="1:7" ht="15.75" x14ac:dyDescent="0.25">
      <c r="A73" s="177"/>
      <c r="B73" s="167" t="s">
        <v>111</v>
      </c>
      <c r="C73" s="167"/>
      <c r="D73" s="167"/>
      <c r="E73" s="167"/>
      <c r="F73" s="167"/>
      <c r="G73" s="167"/>
    </row>
    <row r="74" spans="1:7" ht="18.75" x14ac:dyDescent="0.25">
      <c r="A74" s="177"/>
      <c r="B74" s="179"/>
      <c r="C74" s="179"/>
      <c r="D74" s="179"/>
      <c r="E74" s="179"/>
      <c r="F74" s="179"/>
      <c r="G74" s="179"/>
    </row>
    <row r="75" spans="1:7" ht="25.5" x14ac:dyDescent="0.25">
      <c r="A75" s="168" t="s">
        <v>99</v>
      </c>
      <c r="B75" s="178" t="s">
        <v>96</v>
      </c>
      <c r="C75" s="169" t="s">
        <v>104</v>
      </c>
      <c r="D75" s="169" t="s">
        <v>105</v>
      </c>
      <c r="E75" s="168" t="s">
        <v>106</v>
      </c>
      <c r="F75" s="168" t="s">
        <v>107</v>
      </c>
      <c r="G75" s="168" t="s">
        <v>108</v>
      </c>
    </row>
    <row r="76" spans="1:7" x14ac:dyDescent="0.25">
      <c r="A76" s="170">
        <v>1</v>
      </c>
      <c r="B76" s="170">
        <v>2</v>
      </c>
      <c r="C76" s="170">
        <v>3</v>
      </c>
      <c r="D76" s="170">
        <v>4</v>
      </c>
      <c r="E76" s="170">
        <v>5</v>
      </c>
      <c r="F76" s="170">
        <v>6</v>
      </c>
      <c r="G76" s="170">
        <v>7</v>
      </c>
    </row>
    <row r="77" spans="1:7" x14ac:dyDescent="0.25">
      <c r="A77" s="97"/>
      <c r="B77" s="80" t="s">
        <v>103</v>
      </c>
      <c r="C77" s="88">
        <v>550809.81000000006</v>
      </c>
      <c r="D77" s="88">
        <v>603053.59</v>
      </c>
      <c r="E77" s="171">
        <f t="shared" ref="E77:G79" si="3">(E78)</f>
        <v>686836.42</v>
      </c>
      <c r="F77" s="171">
        <f t="shared" si="3"/>
        <v>777037.9</v>
      </c>
      <c r="G77" s="171">
        <f t="shared" si="3"/>
        <v>898546.27</v>
      </c>
    </row>
    <row r="78" spans="1:7" x14ac:dyDescent="0.25">
      <c r="A78" s="97" t="s">
        <v>116</v>
      </c>
      <c r="B78" s="80" t="s">
        <v>117</v>
      </c>
      <c r="C78" s="88">
        <v>550809.81000000006</v>
      </c>
      <c r="D78" s="88">
        <v>603053.59</v>
      </c>
      <c r="E78" s="171">
        <f t="shared" si="3"/>
        <v>686836.42</v>
      </c>
      <c r="F78" s="171">
        <f t="shared" si="3"/>
        <v>777037.9</v>
      </c>
      <c r="G78" s="171">
        <f t="shared" si="3"/>
        <v>898546.27</v>
      </c>
    </row>
    <row r="79" spans="1:7" x14ac:dyDescent="0.25">
      <c r="A79" s="98" t="s">
        <v>116</v>
      </c>
      <c r="B79" s="82" t="s">
        <v>117</v>
      </c>
      <c r="C79" s="89">
        <v>550809.81000000006</v>
      </c>
      <c r="D79" s="89">
        <v>603053.59</v>
      </c>
      <c r="E79" s="173">
        <f t="shared" si="3"/>
        <v>686836.42</v>
      </c>
      <c r="F79" s="173">
        <f t="shared" si="3"/>
        <v>777037.9</v>
      </c>
      <c r="G79" s="173">
        <f t="shared" si="3"/>
        <v>898546.27</v>
      </c>
    </row>
    <row r="80" spans="1:7" x14ac:dyDescent="0.25">
      <c r="A80" s="99" t="s">
        <v>116</v>
      </c>
      <c r="B80" s="82" t="s">
        <v>118</v>
      </c>
      <c r="C80" s="103">
        <v>550809.81000000006</v>
      </c>
      <c r="D80" s="89">
        <v>603053.59</v>
      </c>
      <c r="E80" s="173">
        <v>686836.42</v>
      </c>
      <c r="F80" s="173">
        <v>777037.9</v>
      </c>
      <c r="G80" s="173">
        <v>898546.27</v>
      </c>
    </row>
    <row r="81" spans="1:7" x14ac:dyDescent="0.25">
      <c r="A81" s="99" t="s">
        <v>101</v>
      </c>
      <c r="B81" s="87"/>
      <c r="C81" s="87"/>
      <c r="D81" s="87"/>
      <c r="E81" s="176"/>
      <c r="F81" s="176"/>
      <c r="G81" s="176"/>
    </row>
    <row r="82" spans="1:7" x14ac:dyDescent="0.25">
      <c r="A82" s="100" t="s">
        <v>112</v>
      </c>
      <c r="B82" s="80" t="s">
        <v>113</v>
      </c>
      <c r="C82" s="82"/>
      <c r="D82" s="82"/>
      <c r="E82" s="176"/>
      <c r="F82" s="176"/>
      <c r="G82" s="176"/>
    </row>
    <row r="83" spans="1:7" ht="25.5" x14ac:dyDescent="0.25">
      <c r="A83" s="99" t="s">
        <v>114</v>
      </c>
      <c r="B83" s="85" t="s">
        <v>115</v>
      </c>
      <c r="C83" s="85"/>
      <c r="D83" s="85"/>
      <c r="E83" s="176"/>
      <c r="F83" s="176"/>
      <c r="G83" s="176"/>
    </row>
    <row r="84" spans="1:7" x14ac:dyDescent="0.25">
      <c r="A84" s="99" t="s">
        <v>101</v>
      </c>
      <c r="B84" s="87"/>
      <c r="C84" s="87"/>
      <c r="D84" s="87"/>
      <c r="E84" s="176"/>
      <c r="F84" s="176"/>
      <c r="G84" s="176"/>
    </row>
    <row r="85" spans="1:7" x14ac:dyDescent="0.25">
      <c r="A85" s="157"/>
      <c r="B85" s="157"/>
      <c r="C85" s="157"/>
      <c r="D85" s="157"/>
      <c r="E85" s="157"/>
      <c r="F85" s="157"/>
      <c r="G85" s="157"/>
    </row>
    <row r="86" spans="1:7" x14ac:dyDescent="0.25">
      <c r="A86" s="157"/>
      <c r="B86" s="157"/>
      <c r="C86" s="157"/>
      <c r="D86" s="157"/>
      <c r="E86" s="157"/>
      <c r="F86" s="157"/>
      <c r="G86" s="157"/>
    </row>
    <row r="87" spans="1:7" x14ac:dyDescent="0.25">
      <c r="A87" s="157"/>
      <c r="B87" s="157"/>
      <c r="C87" s="157"/>
      <c r="D87" s="157"/>
      <c r="E87" s="157"/>
      <c r="F87" s="157"/>
      <c r="G87" s="157"/>
    </row>
    <row r="88" spans="1:7" x14ac:dyDescent="0.25">
      <c r="A88" s="157"/>
      <c r="B88" s="157"/>
      <c r="C88" s="157"/>
      <c r="D88" s="157"/>
      <c r="E88" s="157"/>
      <c r="F88" s="157"/>
      <c r="G88" s="157"/>
    </row>
    <row r="89" spans="1:7" x14ac:dyDescent="0.25">
      <c r="A89" s="157"/>
      <c r="B89" s="157"/>
      <c r="C89" s="157"/>
      <c r="D89" s="157"/>
      <c r="E89" s="157"/>
      <c r="F89" s="157"/>
      <c r="G89" s="157"/>
    </row>
    <row r="90" spans="1:7" x14ac:dyDescent="0.25">
      <c r="A90" s="157"/>
      <c r="B90" s="157"/>
      <c r="C90" s="157"/>
      <c r="D90" s="157"/>
      <c r="E90" s="157"/>
      <c r="F90" s="157"/>
      <c r="G90" s="157"/>
    </row>
    <row r="91" spans="1:7" x14ac:dyDescent="0.25">
      <c r="A91" s="157"/>
      <c r="B91" s="157"/>
      <c r="C91" s="157"/>
      <c r="D91" s="157"/>
      <c r="E91" s="157"/>
      <c r="F91" s="157"/>
      <c r="G91" s="157"/>
    </row>
    <row r="92" spans="1:7" x14ac:dyDescent="0.25">
      <c r="A92" s="157"/>
      <c r="B92" s="157"/>
      <c r="C92" s="157"/>
      <c r="D92" s="157"/>
      <c r="E92" s="157"/>
      <c r="F92" s="157"/>
      <c r="G92" s="157"/>
    </row>
    <row r="93" spans="1:7" x14ac:dyDescent="0.25">
      <c r="A93" s="157"/>
      <c r="B93" s="157"/>
      <c r="C93" s="157"/>
      <c r="D93" s="157"/>
      <c r="E93" s="157"/>
      <c r="F93" s="157"/>
      <c r="G93" s="157"/>
    </row>
    <row r="94" spans="1:7" x14ac:dyDescent="0.25">
      <c r="A94" s="157"/>
      <c r="B94" s="157"/>
      <c r="C94" s="157"/>
      <c r="D94" s="157"/>
      <c r="E94" s="157"/>
      <c r="F94" s="157"/>
      <c r="G94" s="157"/>
    </row>
    <row r="95" spans="1:7" x14ac:dyDescent="0.25">
      <c r="A95" s="157"/>
      <c r="B95" s="157"/>
      <c r="C95" s="157"/>
      <c r="D95" s="157"/>
      <c r="E95" s="157"/>
      <c r="F95" s="157"/>
      <c r="G95" s="157"/>
    </row>
    <row r="96" spans="1:7" x14ac:dyDescent="0.25">
      <c r="A96" s="157"/>
      <c r="B96" s="157"/>
      <c r="C96" s="157"/>
      <c r="D96" s="157"/>
      <c r="E96" s="157"/>
      <c r="F96" s="157"/>
      <c r="G96" s="157"/>
    </row>
    <row r="97" spans="1:7" x14ac:dyDescent="0.25">
      <c r="A97" s="157"/>
      <c r="B97" s="157"/>
      <c r="C97" s="157"/>
      <c r="D97" s="157"/>
      <c r="E97" s="157"/>
      <c r="F97" s="157"/>
      <c r="G97" s="157"/>
    </row>
    <row r="98" spans="1:7" x14ac:dyDescent="0.25">
      <c r="A98" s="157"/>
      <c r="B98" s="157"/>
      <c r="C98" s="157"/>
      <c r="D98" s="157"/>
      <c r="E98" s="157"/>
      <c r="F98" s="157"/>
      <c r="G98" s="157"/>
    </row>
    <row r="99" spans="1:7" x14ac:dyDescent="0.25">
      <c r="A99" s="157"/>
      <c r="B99" s="157"/>
      <c r="C99" s="157"/>
      <c r="D99" s="157"/>
      <c r="E99" s="157"/>
      <c r="F99" s="157"/>
      <c r="G99" s="157"/>
    </row>
    <row r="100" spans="1:7" x14ac:dyDescent="0.25">
      <c r="A100" s="157"/>
      <c r="B100" s="157"/>
      <c r="C100" s="157"/>
      <c r="D100" s="157"/>
      <c r="E100" s="157"/>
      <c r="F100" s="157"/>
      <c r="G100" s="157"/>
    </row>
    <row r="101" spans="1:7" x14ac:dyDescent="0.25">
      <c r="A101" s="157"/>
      <c r="B101" s="157"/>
      <c r="C101" s="157"/>
      <c r="D101" s="157"/>
      <c r="E101" s="157"/>
      <c r="F101" s="157"/>
      <c r="G101" s="157"/>
    </row>
    <row r="102" spans="1:7" x14ac:dyDescent="0.25">
      <c r="A102" s="157"/>
      <c r="B102" s="157"/>
      <c r="C102" s="157"/>
      <c r="D102" s="157"/>
      <c r="E102" s="157"/>
      <c r="F102" s="157"/>
      <c r="G102" s="157"/>
    </row>
    <row r="103" spans="1:7" x14ac:dyDescent="0.25">
      <c r="A103" s="157"/>
      <c r="B103" s="157"/>
      <c r="C103" s="157"/>
      <c r="D103" s="157"/>
      <c r="E103" s="157"/>
      <c r="F103" s="157"/>
      <c r="G103" s="157"/>
    </row>
    <row r="104" spans="1:7" x14ac:dyDescent="0.25">
      <c r="A104" s="157"/>
      <c r="B104" s="157"/>
      <c r="C104" s="157"/>
      <c r="D104" s="157"/>
      <c r="E104" s="157"/>
      <c r="F104" s="157"/>
      <c r="G104" s="157"/>
    </row>
    <row r="105" spans="1:7" x14ac:dyDescent="0.25">
      <c r="A105" s="157"/>
      <c r="B105" s="157"/>
      <c r="C105" s="157"/>
      <c r="D105" s="157"/>
      <c r="E105" s="157"/>
      <c r="F105" s="157"/>
      <c r="G105" s="157"/>
    </row>
    <row r="106" spans="1:7" x14ac:dyDescent="0.25">
      <c r="A106" s="157"/>
      <c r="B106" s="157"/>
      <c r="C106" s="157"/>
      <c r="D106" s="157"/>
      <c r="E106" s="157"/>
      <c r="F106" s="157"/>
      <c r="G106" s="157"/>
    </row>
    <row r="107" spans="1:7" x14ac:dyDescent="0.25">
      <c r="A107" s="157"/>
      <c r="B107" s="157"/>
      <c r="C107" s="157"/>
      <c r="D107" s="157"/>
      <c r="E107" s="157"/>
      <c r="F107" s="157"/>
      <c r="G107" s="157"/>
    </row>
    <row r="108" spans="1:7" x14ac:dyDescent="0.25">
      <c r="A108" s="157"/>
      <c r="B108" s="157"/>
      <c r="C108" s="157"/>
      <c r="D108" s="157"/>
      <c r="E108" s="157"/>
      <c r="F108" s="157"/>
      <c r="G108" s="157"/>
    </row>
    <row r="109" spans="1:7" x14ac:dyDescent="0.25">
      <c r="A109" s="157"/>
      <c r="B109" s="157"/>
      <c r="C109" s="157"/>
      <c r="D109" s="157"/>
      <c r="E109" s="157"/>
      <c r="F109" s="157"/>
      <c r="G109" s="157"/>
    </row>
    <row r="110" spans="1:7" x14ac:dyDescent="0.25">
      <c r="A110" s="157"/>
      <c r="B110" s="157"/>
      <c r="C110" s="157"/>
      <c r="D110" s="157"/>
      <c r="E110" s="157"/>
      <c r="F110" s="157"/>
      <c r="G110" s="157"/>
    </row>
    <row r="111" spans="1:7" x14ac:dyDescent="0.25">
      <c r="A111" s="157"/>
      <c r="B111" s="157"/>
      <c r="C111" s="157"/>
      <c r="D111" s="157"/>
      <c r="E111" s="157"/>
      <c r="F111" s="157"/>
      <c r="G111" s="157"/>
    </row>
    <row r="112" spans="1:7" x14ac:dyDescent="0.25">
      <c r="A112" s="157"/>
      <c r="B112" s="157"/>
      <c r="C112" s="157"/>
      <c r="D112" s="157"/>
      <c r="E112" s="157"/>
      <c r="F112" s="157"/>
      <c r="G112" s="157"/>
    </row>
    <row r="113" spans="1:7" x14ac:dyDescent="0.25">
      <c r="A113" s="157"/>
      <c r="B113" s="157"/>
      <c r="C113" s="157"/>
      <c r="D113" s="157"/>
      <c r="E113" s="157"/>
      <c r="F113" s="157"/>
      <c r="G113" s="157"/>
    </row>
    <row r="114" spans="1:7" x14ac:dyDescent="0.25">
      <c r="A114" s="157"/>
      <c r="B114" s="157"/>
      <c r="C114" s="157"/>
      <c r="D114" s="157"/>
      <c r="E114" s="157"/>
      <c r="F114" s="157"/>
      <c r="G114" s="157"/>
    </row>
    <row r="115" spans="1:7" x14ac:dyDescent="0.25">
      <c r="A115" s="157"/>
      <c r="B115" s="157"/>
      <c r="C115" s="157"/>
      <c r="D115" s="157"/>
      <c r="E115" s="157"/>
      <c r="F115" s="157"/>
      <c r="G115" s="157"/>
    </row>
    <row r="116" spans="1:7" x14ac:dyDescent="0.25">
      <c r="A116" s="157"/>
      <c r="B116" s="157"/>
      <c r="C116" s="157"/>
      <c r="D116" s="157"/>
      <c r="E116" s="157"/>
      <c r="F116" s="157"/>
      <c r="G116" s="157"/>
    </row>
    <row r="117" spans="1:7" x14ac:dyDescent="0.25">
      <c r="A117" s="157"/>
      <c r="B117" s="157"/>
      <c r="C117" s="157"/>
      <c r="D117" s="157"/>
      <c r="E117" s="157"/>
      <c r="F117" s="157"/>
      <c r="G117" s="157"/>
    </row>
    <row r="118" spans="1:7" x14ac:dyDescent="0.25">
      <c r="A118" s="157"/>
      <c r="B118" s="157"/>
      <c r="C118" s="157"/>
      <c r="D118" s="157"/>
      <c r="E118" s="157"/>
      <c r="F118" s="157"/>
      <c r="G118" s="157"/>
    </row>
    <row r="119" spans="1:7" x14ac:dyDescent="0.25">
      <c r="A119" s="157"/>
      <c r="B119" s="157"/>
      <c r="C119" s="157"/>
      <c r="D119" s="157"/>
      <c r="E119" s="157"/>
      <c r="F119" s="157"/>
      <c r="G119" s="157"/>
    </row>
    <row r="120" spans="1:7" x14ac:dyDescent="0.25">
      <c r="A120" s="157"/>
      <c r="B120" s="157"/>
      <c r="C120" s="157"/>
      <c r="D120" s="157"/>
      <c r="E120" s="157"/>
      <c r="F120" s="157"/>
      <c r="G120" s="157"/>
    </row>
    <row r="121" spans="1:7" x14ac:dyDescent="0.25">
      <c r="A121" s="157"/>
      <c r="B121" s="157"/>
      <c r="C121" s="157"/>
      <c r="D121" s="157"/>
      <c r="E121" s="157"/>
      <c r="F121" s="157"/>
      <c r="G121" s="157"/>
    </row>
    <row r="122" spans="1:7" x14ac:dyDescent="0.25">
      <c r="A122" s="157"/>
      <c r="B122" s="157"/>
      <c r="C122" s="157"/>
      <c r="D122" s="157"/>
      <c r="E122" s="157"/>
      <c r="F122" s="157"/>
      <c r="G122" s="157"/>
    </row>
    <row r="123" spans="1:7" x14ac:dyDescent="0.25">
      <c r="A123" s="157"/>
      <c r="B123" s="157"/>
      <c r="C123" s="157"/>
      <c r="D123" s="157"/>
      <c r="E123" s="157"/>
      <c r="F123" s="157"/>
      <c r="G123" s="157"/>
    </row>
    <row r="124" spans="1:7" x14ac:dyDescent="0.25">
      <c r="A124" s="157"/>
      <c r="B124" s="157"/>
      <c r="C124" s="157"/>
      <c r="D124" s="157"/>
      <c r="E124" s="157"/>
      <c r="F124" s="157"/>
      <c r="G124" s="157"/>
    </row>
    <row r="125" spans="1:7" x14ac:dyDescent="0.25">
      <c r="A125" s="157"/>
      <c r="B125" s="157"/>
      <c r="C125" s="157"/>
      <c r="D125" s="157"/>
      <c r="E125" s="157"/>
      <c r="F125" s="157"/>
      <c r="G125" s="157"/>
    </row>
    <row r="126" spans="1:7" x14ac:dyDescent="0.25">
      <c r="A126" s="157"/>
      <c r="B126" s="157"/>
      <c r="C126" s="157"/>
      <c r="D126" s="157"/>
      <c r="E126" s="157"/>
      <c r="F126" s="157"/>
      <c r="G126" s="157"/>
    </row>
    <row r="127" spans="1:7" x14ac:dyDescent="0.25">
      <c r="A127" s="157"/>
      <c r="B127" s="157"/>
      <c r="C127" s="157"/>
      <c r="D127" s="157"/>
      <c r="E127" s="157"/>
      <c r="F127" s="157"/>
      <c r="G127" s="157"/>
    </row>
    <row r="128" spans="1:7" x14ac:dyDescent="0.25">
      <c r="A128" s="157"/>
      <c r="B128" s="157"/>
      <c r="C128" s="157"/>
      <c r="D128" s="157"/>
      <c r="E128" s="157"/>
      <c r="F128" s="157"/>
      <c r="G128" s="157"/>
    </row>
    <row r="129" spans="1:7" x14ac:dyDescent="0.25">
      <c r="A129" s="157"/>
      <c r="B129" s="157"/>
      <c r="C129" s="157"/>
      <c r="D129" s="157"/>
      <c r="E129" s="157"/>
      <c r="F129" s="157"/>
      <c r="G129" s="157"/>
    </row>
    <row r="130" spans="1:7" x14ac:dyDescent="0.25">
      <c r="A130" s="157"/>
      <c r="B130" s="157"/>
      <c r="C130" s="157"/>
      <c r="D130" s="157"/>
      <c r="E130" s="157"/>
      <c r="F130" s="157"/>
      <c r="G130" s="157"/>
    </row>
    <row r="131" spans="1:7" x14ac:dyDescent="0.25">
      <c r="A131" s="157"/>
      <c r="B131" s="157"/>
      <c r="C131" s="157"/>
      <c r="D131" s="157"/>
      <c r="E131" s="157"/>
      <c r="F131" s="157"/>
      <c r="G131" s="157"/>
    </row>
    <row r="132" spans="1:7" x14ac:dyDescent="0.25">
      <c r="A132" s="157"/>
      <c r="B132" s="157"/>
      <c r="C132" s="157"/>
      <c r="D132" s="157"/>
      <c r="E132" s="157"/>
      <c r="F132" s="157"/>
      <c r="G132" s="157"/>
    </row>
    <row r="133" spans="1:7" x14ac:dyDescent="0.25">
      <c r="A133" s="157"/>
      <c r="B133" s="157"/>
      <c r="C133" s="157"/>
      <c r="D133" s="157"/>
      <c r="E133" s="157"/>
      <c r="F133" s="157"/>
      <c r="G133" s="157"/>
    </row>
    <row r="134" spans="1:7" x14ac:dyDescent="0.25">
      <c r="A134" s="157"/>
      <c r="B134" s="157"/>
      <c r="C134" s="157"/>
      <c r="D134" s="157"/>
      <c r="E134" s="157"/>
      <c r="F134" s="157"/>
      <c r="G134" s="157"/>
    </row>
    <row r="135" spans="1:7" x14ac:dyDescent="0.25">
      <c r="A135" s="157"/>
      <c r="B135" s="157"/>
      <c r="C135" s="157"/>
      <c r="D135" s="157"/>
      <c r="E135" s="157"/>
      <c r="F135" s="157"/>
      <c r="G135" s="157"/>
    </row>
    <row r="136" spans="1:7" x14ac:dyDescent="0.25">
      <c r="A136" s="157"/>
      <c r="B136" s="157"/>
      <c r="C136" s="157"/>
      <c r="D136" s="157"/>
      <c r="E136" s="157"/>
      <c r="F136" s="157"/>
      <c r="G136" s="157"/>
    </row>
    <row r="137" spans="1:7" x14ac:dyDescent="0.25">
      <c r="A137" s="157"/>
      <c r="B137" s="157"/>
      <c r="C137" s="157"/>
      <c r="D137" s="157"/>
      <c r="E137" s="157"/>
      <c r="F137" s="157"/>
      <c r="G137" s="157"/>
    </row>
    <row r="138" spans="1:7" x14ac:dyDescent="0.25">
      <c r="A138" s="157"/>
      <c r="B138" s="157"/>
      <c r="C138" s="157"/>
      <c r="D138" s="157"/>
      <c r="E138" s="157"/>
      <c r="F138" s="157"/>
      <c r="G138" s="157"/>
    </row>
    <row r="139" spans="1:7" x14ac:dyDescent="0.25">
      <c r="A139" s="157"/>
      <c r="B139" s="157"/>
      <c r="C139" s="157"/>
      <c r="D139" s="157"/>
      <c r="E139" s="157"/>
      <c r="F139" s="157"/>
      <c r="G139" s="157"/>
    </row>
    <row r="140" spans="1:7" x14ac:dyDescent="0.25">
      <c r="A140" s="157"/>
      <c r="B140" s="157"/>
      <c r="C140" s="157"/>
      <c r="D140" s="157"/>
      <c r="E140" s="157"/>
      <c r="F140" s="157"/>
      <c r="G140" s="157"/>
    </row>
    <row r="141" spans="1:7" x14ac:dyDescent="0.25">
      <c r="A141" s="157"/>
      <c r="B141" s="157"/>
      <c r="C141" s="157"/>
      <c r="D141" s="157"/>
      <c r="E141" s="157"/>
      <c r="F141" s="157"/>
      <c r="G141" s="157"/>
    </row>
    <row r="142" spans="1:7" x14ac:dyDescent="0.25">
      <c r="A142" s="157"/>
      <c r="B142" s="157"/>
      <c r="C142" s="157"/>
      <c r="D142" s="157"/>
      <c r="E142" s="157"/>
      <c r="F142" s="157"/>
      <c r="G142" s="157"/>
    </row>
    <row r="143" spans="1:7" x14ac:dyDescent="0.25">
      <c r="A143" s="157"/>
      <c r="B143" s="157"/>
      <c r="C143" s="157"/>
      <c r="D143" s="157"/>
      <c r="E143" s="157"/>
      <c r="F143" s="157"/>
      <c r="G143" s="157"/>
    </row>
    <row r="144" spans="1:7" x14ac:dyDescent="0.25">
      <c r="A144" s="157"/>
      <c r="B144" s="157"/>
      <c r="C144" s="157"/>
      <c r="D144" s="157"/>
      <c r="E144" s="157"/>
      <c r="F144" s="157"/>
      <c r="G144" s="157"/>
    </row>
    <row r="145" spans="1:7" x14ac:dyDescent="0.25">
      <c r="A145" s="157"/>
      <c r="B145" s="157"/>
      <c r="C145" s="157"/>
      <c r="D145" s="157"/>
      <c r="E145" s="157"/>
      <c r="F145" s="157"/>
      <c r="G145" s="157"/>
    </row>
    <row r="146" spans="1:7" x14ac:dyDescent="0.25">
      <c r="A146" s="157"/>
      <c r="B146" s="157"/>
      <c r="C146" s="157"/>
      <c r="D146" s="157"/>
      <c r="E146" s="157"/>
      <c r="F146" s="157"/>
      <c r="G146" s="157"/>
    </row>
    <row r="147" spans="1:7" x14ac:dyDescent="0.25">
      <c r="A147" s="157"/>
      <c r="B147" s="157"/>
      <c r="C147" s="157"/>
      <c r="D147" s="157"/>
      <c r="E147" s="157"/>
      <c r="F147" s="157"/>
      <c r="G147" s="157"/>
    </row>
    <row r="148" spans="1:7" x14ac:dyDescent="0.25">
      <c r="A148" s="157"/>
      <c r="B148" s="157"/>
      <c r="C148" s="157"/>
      <c r="D148" s="157"/>
      <c r="E148" s="157"/>
      <c r="F148" s="157"/>
      <c r="G148" s="157"/>
    </row>
    <row r="149" spans="1:7" x14ac:dyDescent="0.25">
      <c r="A149" s="157"/>
      <c r="B149" s="157"/>
      <c r="C149" s="157"/>
      <c r="D149" s="157"/>
      <c r="E149" s="157"/>
      <c r="F149" s="157"/>
      <c r="G149" s="157"/>
    </row>
    <row r="150" spans="1:7" x14ac:dyDescent="0.25">
      <c r="A150" s="157"/>
      <c r="B150" s="157"/>
      <c r="C150" s="157"/>
      <c r="D150" s="157"/>
      <c r="E150" s="157"/>
      <c r="F150" s="157"/>
      <c r="G150" s="157"/>
    </row>
    <row r="151" spans="1:7" x14ac:dyDescent="0.25">
      <c r="A151" s="157"/>
      <c r="B151" s="157"/>
      <c r="C151" s="157"/>
      <c r="D151" s="157"/>
      <c r="E151" s="157"/>
      <c r="F151" s="157"/>
      <c r="G151" s="157"/>
    </row>
    <row r="152" spans="1:7" x14ac:dyDescent="0.25">
      <c r="A152" s="157"/>
      <c r="B152" s="157"/>
      <c r="C152" s="157"/>
      <c r="D152" s="157"/>
      <c r="E152" s="157"/>
      <c r="F152" s="157"/>
      <c r="G152" s="157"/>
    </row>
    <row r="153" spans="1:7" x14ac:dyDescent="0.25">
      <c r="A153" s="157"/>
      <c r="B153" s="157"/>
      <c r="C153" s="157"/>
      <c r="D153" s="157"/>
      <c r="E153" s="157"/>
      <c r="F153" s="157"/>
      <c r="G153" s="157"/>
    </row>
    <row r="154" spans="1:7" x14ac:dyDescent="0.25">
      <c r="A154" s="157"/>
      <c r="B154" s="157"/>
      <c r="C154" s="157"/>
      <c r="D154" s="157"/>
      <c r="E154" s="157"/>
      <c r="F154" s="157"/>
      <c r="G154" s="157"/>
    </row>
    <row r="155" spans="1:7" x14ac:dyDescent="0.25">
      <c r="A155" s="157"/>
      <c r="B155" s="157"/>
      <c r="C155" s="157"/>
      <c r="D155" s="157"/>
      <c r="E155" s="157"/>
      <c r="F155" s="157"/>
      <c r="G155" s="157"/>
    </row>
    <row r="156" spans="1:7" x14ac:dyDescent="0.25">
      <c r="A156" s="157"/>
      <c r="B156" s="157"/>
      <c r="C156" s="157"/>
      <c r="D156" s="157"/>
      <c r="E156" s="157"/>
      <c r="F156" s="157"/>
      <c r="G156" s="157"/>
    </row>
    <row r="157" spans="1:7" x14ac:dyDescent="0.25">
      <c r="A157" s="157"/>
      <c r="B157" s="157"/>
      <c r="C157" s="157"/>
      <c r="D157" s="157"/>
      <c r="E157" s="157"/>
      <c r="F157" s="157"/>
      <c r="G157" s="157"/>
    </row>
    <row r="158" spans="1:7" x14ac:dyDescent="0.25">
      <c r="A158" s="157"/>
      <c r="B158" s="157"/>
      <c r="C158" s="157"/>
      <c r="D158" s="157"/>
      <c r="E158" s="157"/>
      <c r="F158" s="157"/>
      <c r="G158" s="157"/>
    </row>
    <row r="159" spans="1:7" x14ac:dyDescent="0.25">
      <c r="A159" s="157"/>
      <c r="B159" s="157"/>
      <c r="C159" s="157"/>
      <c r="D159" s="157"/>
      <c r="E159" s="157"/>
      <c r="F159" s="157"/>
      <c r="G159" s="157"/>
    </row>
    <row r="160" spans="1:7" x14ac:dyDescent="0.25">
      <c r="A160" s="157"/>
      <c r="B160" s="157"/>
      <c r="C160" s="157"/>
      <c r="D160" s="157"/>
      <c r="E160" s="157"/>
      <c r="F160" s="157"/>
      <c r="G160" s="157"/>
    </row>
    <row r="161" spans="1:7" x14ac:dyDescent="0.25">
      <c r="A161" s="157"/>
      <c r="B161" s="157"/>
      <c r="C161" s="157"/>
      <c r="D161" s="157"/>
      <c r="E161" s="157"/>
      <c r="F161" s="157"/>
      <c r="G161" s="157"/>
    </row>
    <row r="162" spans="1:7" x14ac:dyDescent="0.25">
      <c r="A162" s="157"/>
      <c r="B162" s="157"/>
      <c r="C162" s="157"/>
      <c r="D162" s="157"/>
      <c r="E162" s="157"/>
      <c r="F162" s="157"/>
      <c r="G162" s="157"/>
    </row>
  </sheetData>
  <mergeCells count="5">
    <mergeCell ref="B73:G73"/>
    <mergeCell ref="C3:E3"/>
    <mergeCell ref="C5:E5"/>
    <mergeCell ref="A35:G35"/>
    <mergeCell ref="A36:G36"/>
  </mergeCells>
  <pageMargins left="0" right="0" top="0" bottom="0" header="0" footer="0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I7" sqref="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16" t="s">
        <v>82</v>
      </c>
      <c r="B1" s="116"/>
      <c r="C1" s="116"/>
      <c r="D1" s="116"/>
      <c r="E1" s="116"/>
      <c r="F1" s="116"/>
      <c r="G1" s="116"/>
      <c r="H1" s="116"/>
      <c r="I1" s="116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16" t="s">
        <v>21</v>
      </c>
      <c r="B3" s="116"/>
      <c r="C3" s="116"/>
      <c r="D3" s="116"/>
      <c r="E3" s="116"/>
      <c r="F3" s="116"/>
      <c r="G3" s="116"/>
      <c r="H3" s="135"/>
      <c r="I3" s="135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16" t="s">
        <v>70</v>
      </c>
      <c r="B5" s="117"/>
      <c r="C5" s="117"/>
      <c r="D5" s="117"/>
      <c r="E5" s="117"/>
      <c r="F5" s="117"/>
      <c r="G5" s="117"/>
      <c r="H5" s="117"/>
      <c r="I5" s="117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4" t="s">
        <v>8</v>
      </c>
      <c r="B7" s="23" t="s">
        <v>9</v>
      </c>
      <c r="C7" s="23" t="s">
        <v>10</v>
      </c>
      <c r="D7" s="23" t="s">
        <v>37</v>
      </c>
      <c r="E7" s="23" t="s">
        <v>78</v>
      </c>
      <c r="F7" s="24" t="s">
        <v>79</v>
      </c>
      <c r="G7" s="24" t="s">
        <v>83</v>
      </c>
      <c r="H7" s="24" t="s">
        <v>80</v>
      </c>
      <c r="I7" s="24" t="s">
        <v>81</v>
      </c>
    </row>
    <row r="8" spans="1:9" ht="25.5" x14ac:dyDescent="0.25">
      <c r="A8" s="13">
        <v>8</v>
      </c>
      <c r="B8" s="13"/>
      <c r="C8" s="13"/>
      <c r="D8" s="13" t="s">
        <v>19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25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26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29" t="s">
        <v>20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0" t="s">
        <v>27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12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28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topLeftCell="A25" workbookViewId="0">
      <selection sqref="A1:I4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  <col min="11" max="11" width="13.7109375" customWidth="1"/>
    <col min="12" max="12" width="11" customWidth="1"/>
  </cols>
  <sheetData>
    <row r="1" spans="1:12" ht="18" x14ac:dyDescent="0.25">
      <c r="A1" s="180"/>
      <c r="B1" s="158"/>
      <c r="C1" s="158"/>
      <c r="D1" s="158"/>
      <c r="E1" s="158"/>
      <c r="F1" s="158"/>
      <c r="G1" s="158"/>
      <c r="H1" s="159"/>
      <c r="I1" s="181" t="s">
        <v>38</v>
      </c>
    </row>
    <row r="2" spans="1:12" ht="18" customHeight="1" x14ac:dyDescent="0.25">
      <c r="A2" s="182" t="s">
        <v>71</v>
      </c>
      <c r="B2" s="183"/>
      <c r="C2" s="183"/>
      <c r="D2" s="183"/>
      <c r="E2" s="183"/>
      <c r="F2" s="183"/>
      <c r="G2" s="183"/>
      <c r="H2" s="183"/>
      <c r="I2" s="184"/>
    </row>
    <row r="3" spans="1:12" ht="18" x14ac:dyDescent="0.25">
      <c r="A3" s="180"/>
      <c r="B3" s="158"/>
      <c r="C3" s="158"/>
      <c r="D3" s="158"/>
      <c r="E3" s="158"/>
      <c r="F3" s="158"/>
      <c r="G3" s="158"/>
      <c r="H3" s="159"/>
      <c r="I3" s="181"/>
    </row>
    <row r="4" spans="1:12" ht="25.5" x14ac:dyDescent="0.25">
      <c r="A4" s="185" t="s">
        <v>22</v>
      </c>
      <c r="B4" s="186"/>
      <c r="C4" s="187"/>
      <c r="D4" s="188" t="s">
        <v>23</v>
      </c>
      <c r="E4" s="188" t="s">
        <v>78</v>
      </c>
      <c r="F4" s="189" t="s">
        <v>79</v>
      </c>
      <c r="G4" s="189" t="s">
        <v>76</v>
      </c>
      <c r="H4" s="189" t="s">
        <v>80</v>
      </c>
      <c r="I4" s="189" t="s">
        <v>81</v>
      </c>
    </row>
    <row r="5" spans="1:12" ht="25.5" x14ac:dyDescent="0.25">
      <c r="A5" s="190" t="s">
        <v>44</v>
      </c>
      <c r="B5" s="191"/>
      <c r="C5" s="192"/>
      <c r="D5" s="193" t="s">
        <v>45</v>
      </c>
      <c r="E5" s="151">
        <f>(E7+E10+E18)</f>
        <v>550809.81000000006</v>
      </c>
      <c r="F5" s="162">
        <f>SUM(F7,F10,F18,F41)</f>
        <v>636681.59000000008</v>
      </c>
      <c r="G5" s="162">
        <f>SUM(G7,G10,G18)</f>
        <v>686836.41999999993</v>
      </c>
      <c r="H5" s="162">
        <f>SUM(H7,H10,H18)</f>
        <v>777037.9</v>
      </c>
      <c r="I5" s="162">
        <f>SUM(I7,I10,I18)</f>
        <v>898546.27</v>
      </c>
    </row>
    <row r="6" spans="1:12" x14ac:dyDescent="0.25">
      <c r="A6" s="190" t="s">
        <v>46</v>
      </c>
      <c r="B6" s="191"/>
      <c r="C6" s="192"/>
      <c r="D6" s="193" t="s">
        <v>47</v>
      </c>
      <c r="E6" s="152"/>
      <c r="F6" s="153"/>
      <c r="G6" s="154"/>
      <c r="H6" s="153"/>
      <c r="I6" s="194"/>
    </row>
    <row r="7" spans="1:12" ht="25.5" x14ac:dyDescent="0.25">
      <c r="A7" s="195" t="s">
        <v>48</v>
      </c>
      <c r="B7" s="196"/>
      <c r="C7" s="197"/>
      <c r="D7" s="198" t="s">
        <v>49</v>
      </c>
      <c r="E7" s="162">
        <f t="shared" ref="E7:G8" si="0">(E8)</f>
        <v>506.78</v>
      </c>
      <c r="F7" s="162">
        <f t="shared" si="0"/>
        <v>510</v>
      </c>
      <c r="G7" s="162">
        <f t="shared" si="0"/>
        <v>510</v>
      </c>
      <c r="H7" s="162">
        <f t="shared" ref="H7:I7" si="1">(H8)</f>
        <v>510</v>
      </c>
      <c r="I7" s="199">
        <f t="shared" si="1"/>
        <v>510</v>
      </c>
      <c r="K7" s="48"/>
      <c r="L7" s="48"/>
    </row>
    <row r="8" spans="1:12" x14ac:dyDescent="0.25">
      <c r="A8" s="200">
        <v>3</v>
      </c>
      <c r="B8" s="201"/>
      <c r="C8" s="202"/>
      <c r="D8" s="203" t="s">
        <v>15</v>
      </c>
      <c r="E8" s="152">
        <f t="shared" si="0"/>
        <v>506.78</v>
      </c>
      <c r="F8" s="152">
        <f t="shared" si="0"/>
        <v>510</v>
      </c>
      <c r="G8" s="152">
        <f t="shared" si="0"/>
        <v>510</v>
      </c>
      <c r="H8" s="152">
        <f>(H9)</f>
        <v>510</v>
      </c>
      <c r="I8" s="152">
        <f>(I9)</f>
        <v>510</v>
      </c>
      <c r="K8" s="59"/>
      <c r="L8" s="48"/>
    </row>
    <row r="9" spans="1:12" ht="25.5" x14ac:dyDescent="0.25">
      <c r="A9" s="200">
        <v>32</v>
      </c>
      <c r="B9" s="201"/>
      <c r="C9" s="202"/>
      <c r="D9" s="203" t="s">
        <v>50</v>
      </c>
      <c r="E9" s="152">
        <v>506.78</v>
      </c>
      <c r="F9" s="153">
        <v>510</v>
      </c>
      <c r="G9" s="153">
        <v>510</v>
      </c>
      <c r="H9" s="153">
        <v>510</v>
      </c>
      <c r="I9" s="194">
        <v>510</v>
      </c>
      <c r="K9" s="59"/>
      <c r="L9" s="58"/>
    </row>
    <row r="10" spans="1:12" x14ac:dyDescent="0.25">
      <c r="A10" s="190" t="s">
        <v>51</v>
      </c>
      <c r="B10" s="191"/>
      <c r="C10" s="192"/>
      <c r="D10" s="193" t="s">
        <v>54</v>
      </c>
      <c r="E10" s="151">
        <f>(E11)</f>
        <v>389717.01</v>
      </c>
      <c r="F10" s="151">
        <f>(F11)</f>
        <v>434860.52</v>
      </c>
      <c r="G10" s="151">
        <f t="shared" ref="G10" si="2">(G11)</f>
        <v>523362.35</v>
      </c>
      <c r="H10" s="151">
        <f>(H11)</f>
        <v>638581.43000000005</v>
      </c>
      <c r="I10" s="204">
        <f>(I11)</f>
        <v>776813.8</v>
      </c>
      <c r="J10" s="48"/>
      <c r="K10" s="48"/>
      <c r="L10" s="58"/>
    </row>
    <row r="11" spans="1:12" ht="27.75" customHeight="1" x14ac:dyDescent="0.25">
      <c r="A11" s="195" t="s">
        <v>52</v>
      </c>
      <c r="B11" s="196"/>
      <c r="C11" s="197"/>
      <c r="D11" s="193" t="s">
        <v>53</v>
      </c>
      <c r="E11" s="151">
        <f>(E12)</f>
        <v>389717.01</v>
      </c>
      <c r="F11" s="151">
        <f>(F12+F16)</f>
        <v>434860.52</v>
      </c>
      <c r="G11" s="162">
        <f>(G12)</f>
        <v>523362.35</v>
      </c>
      <c r="H11" s="162">
        <f>(H12)</f>
        <v>638581.43000000005</v>
      </c>
      <c r="I11" s="199">
        <f>(I12)</f>
        <v>776813.8</v>
      </c>
      <c r="J11" s="61"/>
      <c r="K11" s="62"/>
      <c r="L11" s="58"/>
    </row>
    <row r="12" spans="1:12" x14ac:dyDescent="0.25">
      <c r="A12" s="205">
        <v>3</v>
      </c>
      <c r="B12" s="206"/>
      <c r="C12" s="207"/>
      <c r="D12" s="203" t="s">
        <v>15</v>
      </c>
      <c r="E12" s="152">
        <f>SUM(E13:E15)</f>
        <v>389717.01</v>
      </c>
      <c r="F12" s="152">
        <f>SUM(F13:F15)</f>
        <v>433543.02</v>
      </c>
      <c r="G12" s="153">
        <f>(G13)</f>
        <v>523362.35</v>
      </c>
      <c r="H12" s="153">
        <v>638581.43000000005</v>
      </c>
      <c r="I12" s="194">
        <v>776813.8</v>
      </c>
      <c r="J12" s="61"/>
      <c r="K12" s="63"/>
      <c r="L12" s="64"/>
    </row>
    <row r="13" spans="1:12" x14ac:dyDescent="0.25">
      <c r="A13" s="208">
        <v>31</v>
      </c>
      <c r="B13" s="209"/>
      <c r="C13" s="210"/>
      <c r="D13" s="203" t="s">
        <v>16</v>
      </c>
      <c r="E13" s="152">
        <v>389717.01</v>
      </c>
      <c r="F13" s="152">
        <v>433543.02</v>
      </c>
      <c r="G13" s="153">
        <v>523362.35</v>
      </c>
      <c r="H13" s="153">
        <v>638581.43000000005</v>
      </c>
      <c r="I13" s="194">
        <v>776813.8</v>
      </c>
      <c r="J13" s="61"/>
      <c r="K13" s="62"/>
      <c r="L13" s="58"/>
    </row>
    <row r="14" spans="1:12" x14ac:dyDescent="0.25">
      <c r="A14" s="208">
        <v>32</v>
      </c>
      <c r="B14" s="209"/>
      <c r="C14" s="210"/>
      <c r="D14" s="203" t="s">
        <v>24</v>
      </c>
      <c r="E14" s="152">
        <v>0</v>
      </c>
      <c r="F14" s="152"/>
      <c r="G14" s="153"/>
      <c r="H14" s="154"/>
      <c r="I14" s="211"/>
      <c r="J14" s="61"/>
      <c r="K14" s="62"/>
      <c r="L14" s="58"/>
    </row>
    <row r="15" spans="1:12" x14ac:dyDescent="0.25">
      <c r="A15" s="212">
        <v>34</v>
      </c>
      <c r="B15" s="213"/>
      <c r="C15" s="214"/>
      <c r="D15" s="203" t="s">
        <v>41</v>
      </c>
      <c r="E15" s="152">
        <v>0</v>
      </c>
      <c r="F15" s="152"/>
      <c r="G15" s="153"/>
      <c r="H15" s="154"/>
      <c r="I15" s="211"/>
      <c r="J15" s="61"/>
      <c r="K15" s="62"/>
      <c r="L15" s="58"/>
    </row>
    <row r="16" spans="1:12" x14ac:dyDescent="0.25">
      <c r="A16" s="212">
        <v>4</v>
      </c>
      <c r="B16" s="213"/>
      <c r="C16" s="214"/>
      <c r="D16" s="203" t="s">
        <v>84</v>
      </c>
      <c r="E16" s="152">
        <v>0</v>
      </c>
      <c r="F16" s="152">
        <f>(F17)</f>
        <v>1317.5</v>
      </c>
      <c r="G16" s="153"/>
      <c r="H16" s="154"/>
      <c r="I16" s="211"/>
      <c r="J16" s="61"/>
      <c r="K16" s="62"/>
      <c r="L16" s="58"/>
    </row>
    <row r="17" spans="1:16" ht="25.5" x14ac:dyDescent="0.25">
      <c r="A17" s="212">
        <v>42</v>
      </c>
      <c r="B17" s="213"/>
      <c r="C17" s="214"/>
      <c r="D17" s="203" t="s">
        <v>36</v>
      </c>
      <c r="E17" s="152">
        <v>0</v>
      </c>
      <c r="F17" s="152">
        <v>1317.5</v>
      </c>
      <c r="G17" s="153"/>
      <c r="H17" s="154"/>
      <c r="I17" s="211"/>
      <c r="J17" s="61"/>
      <c r="K17" s="62"/>
      <c r="L17" s="58"/>
    </row>
    <row r="18" spans="1:16" ht="23.25" customHeight="1" x14ac:dyDescent="0.25">
      <c r="A18" s="190" t="s">
        <v>55</v>
      </c>
      <c r="B18" s="191"/>
      <c r="C18" s="192"/>
      <c r="D18" s="193" t="s">
        <v>56</v>
      </c>
      <c r="E18" s="151">
        <f>(E19+E24+E28+E32+E41+E38)</f>
        <v>160586.02000000002</v>
      </c>
      <c r="F18" s="162">
        <f>(F19+F24+F29+F32+F38)</f>
        <v>187904.07</v>
      </c>
      <c r="G18" s="162">
        <f>(G19+G24+G29+G32+G38)</f>
        <v>162964.07</v>
      </c>
      <c r="H18" s="162">
        <f>(H19+H24+H29+H38)</f>
        <v>137946.47</v>
      </c>
      <c r="I18" s="199">
        <f>(I19+I24+I28+I32+I38)</f>
        <v>121222.47</v>
      </c>
      <c r="J18" s="61"/>
      <c r="K18" s="59"/>
      <c r="L18" s="58"/>
    </row>
    <row r="19" spans="1:16" ht="15" customHeight="1" x14ac:dyDescent="0.25">
      <c r="A19" s="195" t="s">
        <v>57</v>
      </c>
      <c r="B19" s="196"/>
      <c r="C19" s="197"/>
      <c r="D19" s="198" t="s">
        <v>12</v>
      </c>
      <c r="E19" s="151">
        <f>(E20+E22)</f>
        <v>64029.659999999996</v>
      </c>
      <c r="F19" s="151">
        <f>(F20+F22)</f>
        <v>66892</v>
      </c>
      <c r="G19" s="162">
        <f>(G20+G22)</f>
        <v>60000</v>
      </c>
      <c r="H19" s="162">
        <f>(H20+H22)</f>
        <v>43482.400000000001</v>
      </c>
      <c r="I19" s="199">
        <f>(I20+I22)</f>
        <v>26758.400000000001</v>
      </c>
      <c r="J19" s="61"/>
      <c r="K19" s="63"/>
      <c r="L19" s="64"/>
    </row>
    <row r="20" spans="1:16" x14ac:dyDescent="0.25">
      <c r="A20" s="205">
        <v>3</v>
      </c>
      <c r="B20" s="206"/>
      <c r="C20" s="207"/>
      <c r="D20" s="203" t="s">
        <v>15</v>
      </c>
      <c r="E20" s="152">
        <f>(E21)</f>
        <v>62552.77</v>
      </c>
      <c r="F20" s="152">
        <f>SUM(F21)</f>
        <v>65193</v>
      </c>
      <c r="G20" s="153">
        <f>(G21)</f>
        <v>58301</v>
      </c>
      <c r="H20" s="153">
        <f>(H21)</f>
        <v>41783.4</v>
      </c>
      <c r="I20" s="153">
        <f>(I21)</f>
        <v>25059.4</v>
      </c>
      <c r="J20" s="61"/>
      <c r="K20" s="62"/>
      <c r="L20" s="58"/>
      <c r="M20" s="51"/>
      <c r="N20" s="43"/>
      <c r="O20" s="44"/>
      <c r="P20" s="42"/>
    </row>
    <row r="21" spans="1:16" x14ac:dyDescent="0.25">
      <c r="A21" s="208">
        <v>32</v>
      </c>
      <c r="B21" s="209"/>
      <c r="C21" s="210"/>
      <c r="D21" s="203" t="s">
        <v>24</v>
      </c>
      <c r="E21" s="152">
        <v>62552.77</v>
      </c>
      <c r="F21" s="152">
        <v>65193</v>
      </c>
      <c r="G21" s="153">
        <v>58301</v>
      </c>
      <c r="H21" s="153">
        <v>41783.4</v>
      </c>
      <c r="I21" s="153">
        <v>25059.4</v>
      </c>
      <c r="J21" s="61"/>
      <c r="K21" s="62"/>
      <c r="L21" s="58"/>
    </row>
    <row r="22" spans="1:16" ht="25.5" x14ac:dyDescent="0.25">
      <c r="A22" s="205">
        <v>4</v>
      </c>
      <c r="B22" s="206"/>
      <c r="C22" s="207"/>
      <c r="D22" s="203" t="s">
        <v>17</v>
      </c>
      <c r="E22" s="152">
        <f>(E23)</f>
        <v>1476.89</v>
      </c>
      <c r="F22" s="152">
        <v>1699</v>
      </c>
      <c r="G22" s="153">
        <v>1699</v>
      </c>
      <c r="H22" s="153">
        <v>1699</v>
      </c>
      <c r="I22" s="194">
        <v>1699</v>
      </c>
      <c r="J22" s="61"/>
      <c r="K22" s="62"/>
      <c r="L22" s="58"/>
    </row>
    <row r="23" spans="1:16" ht="25.5" x14ac:dyDescent="0.25">
      <c r="A23" s="208">
        <v>42</v>
      </c>
      <c r="B23" s="209"/>
      <c r="C23" s="210"/>
      <c r="D23" s="203" t="s">
        <v>36</v>
      </c>
      <c r="E23" s="153">
        <v>1476.89</v>
      </c>
      <c r="F23" s="152">
        <v>1699</v>
      </c>
      <c r="G23" s="153">
        <v>1699</v>
      </c>
      <c r="H23" s="153">
        <v>1699</v>
      </c>
      <c r="I23" s="194">
        <v>1699</v>
      </c>
      <c r="J23" s="61"/>
      <c r="K23" s="62"/>
      <c r="L23" s="58"/>
    </row>
    <row r="24" spans="1:16" ht="15" customHeight="1" x14ac:dyDescent="0.25">
      <c r="A24" s="195" t="s">
        <v>58</v>
      </c>
      <c r="B24" s="196"/>
      <c r="C24" s="197"/>
      <c r="D24" s="198" t="s">
        <v>12</v>
      </c>
      <c r="E24" s="162">
        <f>(E25)</f>
        <v>76104.19</v>
      </c>
      <c r="F24" s="151">
        <f>(F25)</f>
        <v>86986.07</v>
      </c>
      <c r="G24" s="162">
        <f>SUM(G26,G27)</f>
        <v>86986.07</v>
      </c>
      <c r="H24" s="162">
        <f>(H25)</f>
        <v>86986.07</v>
      </c>
      <c r="I24" s="199">
        <f>(I25)</f>
        <v>86986.07</v>
      </c>
      <c r="J24" s="61"/>
      <c r="K24" s="62"/>
      <c r="L24" s="58"/>
    </row>
    <row r="25" spans="1:16" x14ac:dyDescent="0.25">
      <c r="A25" s="205">
        <v>3</v>
      </c>
      <c r="B25" s="206"/>
      <c r="C25" s="207"/>
      <c r="D25" s="203" t="s">
        <v>15</v>
      </c>
      <c r="E25" s="152">
        <f>SUM(E26:E27)</f>
        <v>76104.19</v>
      </c>
      <c r="F25" s="152">
        <f>SUM(F26:F27)</f>
        <v>86986.07</v>
      </c>
      <c r="G25" s="153">
        <v>78924.23</v>
      </c>
      <c r="H25" s="153">
        <v>86986.07</v>
      </c>
      <c r="I25" s="194">
        <v>86986.07</v>
      </c>
      <c r="J25" s="61"/>
      <c r="K25" s="63"/>
      <c r="L25" s="64"/>
    </row>
    <row r="26" spans="1:16" x14ac:dyDescent="0.25">
      <c r="A26" s="208">
        <v>32</v>
      </c>
      <c r="B26" s="209"/>
      <c r="C26" s="210"/>
      <c r="D26" s="203" t="s">
        <v>24</v>
      </c>
      <c r="E26" s="153">
        <v>74813.83</v>
      </c>
      <c r="F26" s="152">
        <v>85844.07</v>
      </c>
      <c r="G26" s="153">
        <v>85844.07</v>
      </c>
      <c r="H26" s="153">
        <v>85844.07</v>
      </c>
      <c r="I26" s="194">
        <v>85844.07</v>
      </c>
      <c r="J26" s="61"/>
      <c r="K26" s="62"/>
      <c r="L26" s="58"/>
    </row>
    <row r="27" spans="1:16" x14ac:dyDescent="0.25">
      <c r="A27" s="212">
        <v>34</v>
      </c>
      <c r="B27" s="213"/>
      <c r="C27" s="214"/>
      <c r="D27" s="203" t="s">
        <v>41</v>
      </c>
      <c r="E27" s="153">
        <v>1290.3599999999999</v>
      </c>
      <c r="F27" s="152">
        <v>1142</v>
      </c>
      <c r="G27" s="153">
        <v>1142</v>
      </c>
      <c r="H27" s="153">
        <v>1142</v>
      </c>
      <c r="I27" s="194">
        <v>1142</v>
      </c>
      <c r="J27" s="61"/>
      <c r="K27" s="62"/>
      <c r="L27" s="58"/>
    </row>
    <row r="28" spans="1:16" x14ac:dyDescent="0.25">
      <c r="A28" s="195" t="s">
        <v>59</v>
      </c>
      <c r="B28" s="196"/>
      <c r="C28" s="197"/>
      <c r="D28" s="198" t="s">
        <v>60</v>
      </c>
      <c r="E28" s="162">
        <f>(E29)</f>
        <v>3213.92</v>
      </c>
      <c r="F28" s="151">
        <f>(F29)</f>
        <v>7083</v>
      </c>
      <c r="G28" s="162">
        <f>(G29)</f>
        <v>7080</v>
      </c>
      <c r="H28" s="162">
        <v>7080</v>
      </c>
      <c r="I28" s="199">
        <v>7080</v>
      </c>
      <c r="J28" s="61"/>
      <c r="K28" s="62"/>
      <c r="L28" s="58"/>
    </row>
    <row r="29" spans="1:16" x14ac:dyDescent="0.25">
      <c r="A29" s="205">
        <v>3</v>
      </c>
      <c r="B29" s="206"/>
      <c r="C29" s="207"/>
      <c r="D29" s="203" t="s">
        <v>15</v>
      </c>
      <c r="E29" s="152">
        <f>SUM(E30:E31)</f>
        <v>3213.92</v>
      </c>
      <c r="F29" s="152">
        <f>SUM(F30:F31)</f>
        <v>7083</v>
      </c>
      <c r="G29" s="153">
        <f>SUM(G30:G31)</f>
        <v>7080</v>
      </c>
      <c r="H29" s="153">
        <f>SUM(H30:H31)</f>
        <v>7080</v>
      </c>
      <c r="I29" s="194">
        <f>SUM(I30:I31)</f>
        <v>7080</v>
      </c>
      <c r="J29" s="61"/>
      <c r="K29" s="63"/>
      <c r="L29" s="64"/>
    </row>
    <row r="30" spans="1:16" x14ac:dyDescent="0.25">
      <c r="A30" s="208">
        <v>32</v>
      </c>
      <c r="B30" s="209"/>
      <c r="C30" s="210"/>
      <c r="D30" s="203" t="s">
        <v>24</v>
      </c>
      <c r="E30" s="153">
        <v>3213.92</v>
      </c>
      <c r="F30" s="152">
        <v>7033</v>
      </c>
      <c r="G30" s="153">
        <v>7050</v>
      </c>
      <c r="H30" s="153">
        <v>7030</v>
      </c>
      <c r="I30" s="194">
        <v>7030</v>
      </c>
      <c r="J30" s="61"/>
      <c r="K30" s="62"/>
      <c r="L30" s="58"/>
    </row>
    <row r="31" spans="1:16" ht="25.5" customHeight="1" x14ac:dyDescent="0.25">
      <c r="A31" s="212">
        <v>34</v>
      </c>
      <c r="B31" s="213"/>
      <c r="C31" s="214"/>
      <c r="D31" s="203" t="s">
        <v>41</v>
      </c>
      <c r="E31" s="215">
        <v>0</v>
      </c>
      <c r="F31" s="216">
        <v>50</v>
      </c>
      <c r="G31" s="215">
        <v>30</v>
      </c>
      <c r="H31" s="215">
        <v>50</v>
      </c>
      <c r="I31" s="217">
        <v>50</v>
      </c>
      <c r="J31" s="48"/>
      <c r="K31" s="53"/>
      <c r="L31" s="58"/>
    </row>
    <row r="32" spans="1:16" ht="25.5" customHeight="1" x14ac:dyDescent="0.25">
      <c r="A32" s="195" t="s">
        <v>61</v>
      </c>
      <c r="B32" s="196"/>
      <c r="C32" s="197"/>
      <c r="D32" s="198" t="s">
        <v>62</v>
      </c>
      <c r="E32" s="218">
        <f>(E33+E35)</f>
        <v>13070.75</v>
      </c>
      <c r="F32" s="219">
        <f>SUM(F33,F35)</f>
        <v>26545</v>
      </c>
      <c r="G32" s="218">
        <f>(G33+G35)</f>
        <v>8500</v>
      </c>
      <c r="H32" s="154"/>
      <c r="I32" s="217"/>
      <c r="J32" s="48"/>
      <c r="K32" s="65"/>
      <c r="L32" s="64"/>
    </row>
    <row r="33" spans="1:12" x14ac:dyDescent="0.25">
      <c r="A33" s="205">
        <v>3</v>
      </c>
      <c r="B33" s="206"/>
      <c r="C33" s="207"/>
      <c r="D33" s="203" t="s">
        <v>15</v>
      </c>
      <c r="E33" s="216">
        <f>(E34)</f>
        <v>934.97</v>
      </c>
      <c r="F33" s="216">
        <f>(F34)</f>
        <v>5309</v>
      </c>
      <c r="G33" s="215">
        <f>(G34)</f>
        <v>2500</v>
      </c>
      <c r="H33" s="154"/>
      <c r="I33" s="217"/>
      <c r="J33" s="48"/>
      <c r="K33" s="53"/>
      <c r="L33" s="58"/>
    </row>
    <row r="34" spans="1:12" x14ac:dyDescent="0.25">
      <c r="A34" s="208">
        <v>32</v>
      </c>
      <c r="B34" s="209"/>
      <c r="C34" s="210"/>
      <c r="D34" s="203" t="s">
        <v>24</v>
      </c>
      <c r="E34" s="215">
        <v>934.97</v>
      </c>
      <c r="F34" s="216">
        <v>5309</v>
      </c>
      <c r="G34" s="215">
        <v>2500</v>
      </c>
      <c r="H34" s="154"/>
      <c r="I34" s="217"/>
      <c r="J34" s="48"/>
      <c r="K34" s="53"/>
      <c r="L34" s="58"/>
    </row>
    <row r="35" spans="1:12" ht="25.5" x14ac:dyDescent="0.25">
      <c r="A35" s="205">
        <v>4</v>
      </c>
      <c r="B35" s="206"/>
      <c r="C35" s="207"/>
      <c r="D35" s="203" t="s">
        <v>17</v>
      </c>
      <c r="E35" s="219">
        <f>SUM(E36:E37)</f>
        <v>12135.78</v>
      </c>
      <c r="F35" s="219">
        <f>SUM(F36:F37)</f>
        <v>21236</v>
      </c>
      <c r="G35" s="215">
        <f>(G36)</f>
        <v>6000</v>
      </c>
      <c r="H35" s="154"/>
      <c r="I35" s="217"/>
      <c r="J35" s="48"/>
      <c r="K35" s="53"/>
      <c r="L35" s="58"/>
    </row>
    <row r="36" spans="1:12" ht="25.5" x14ac:dyDescent="0.25">
      <c r="A36" s="208">
        <v>42</v>
      </c>
      <c r="B36" s="209"/>
      <c r="C36" s="210"/>
      <c r="D36" s="203" t="s">
        <v>36</v>
      </c>
      <c r="E36" s="215">
        <v>12135.78</v>
      </c>
      <c r="F36" s="216">
        <v>21236</v>
      </c>
      <c r="G36" s="215">
        <v>6000</v>
      </c>
      <c r="H36" s="154"/>
      <c r="I36" s="217"/>
      <c r="J36" s="48"/>
      <c r="K36" s="53"/>
      <c r="L36" s="58"/>
    </row>
    <row r="37" spans="1:12" ht="25.5" x14ac:dyDescent="0.25">
      <c r="A37" s="208">
        <v>45</v>
      </c>
      <c r="B37" s="209"/>
      <c r="C37" s="210"/>
      <c r="D37" s="203" t="s">
        <v>65</v>
      </c>
      <c r="E37" s="215">
        <v>0</v>
      </c>
      <c r="F37" s="216"/>
      <c r="G37" s="215"/>
      <c r="H37" s="154"/>
      <c r="I37" s="217"/>
      <c r="J37" s="48"/>
      <c r="K37" s="53"/>
      <c r="L37" s="58"/>
    </row>
    <row r="38" spans="1:12" ht="25.5" x14ac:dyDescent="0.25">
      <c r="A38" s="195" t="s">
        <v>63</v>
      </c>
      <c r="B38" s="196"/>
      <c r="C38" s="197"/>
      <c r="D38" s="198" t="s">
        <v>64</v>
      </c>
      <c r="E38" s="218">
        <f>(E39)</f>
        <v>0</v>
      </c>
      <c r="F38" s="218">
        <f>(F39)</f>
        <v>398</v>
      </c>
      <c r="G38" s="218">
        <f>(G39)</f>
        <v>398</v>
      </c>
      <c r="H38" s="220">
        <f>(H39)</f>
        <v>398</v>
      </c>
      <c r="I38" s="221">
        <f>(I39)</f>
        <v>398</v>
      </c>
      <c r="J38" s="48"/>
      <c r="K38" s="53"/>
      <c r="L38" s="58"/>
    </row>
    <row r="39" spans="1:12" x14ac:dyDescent="0.25">
      <c r="A39" s="205">
        <v>3</v>
      </c>
      <c r="B39" s="206"/>
      <c r="C39" s="207"/>
      <c r="D39" s="203" t="s">
        <v>15</v>
      </c>
      <c r="E39" s="215">
        <f>(E40)</f>
        <v>0</v>
      </c>
      <c r="F39" s="215">
        <f>(F40)</f>
        <v>398</v>
      </c>
      <c r="G39" s="215">
        <v>398</v>
      </c>
      <c r="H39" s="222">
        <v>398</v>
      </c>
      <c r="I39" s="217">
        <v>398</v>
      </c>
      <c r="K39" s="53"/>
      <c r="L39" s="58"/>
    </row>
    <row r="40" spans="1:12" ht="18.75" customHeight="1" x14ac:dyDescent="0.25">
      <c r="A40" s="208">
        <v>32</v>
      </c>
      <c r="B40" s="209"/>
      <c r="C40" s="210"/>
      <c r="D40" s="203" t="s">
        <v>24</v>
      </c>
      <c r="E40" s="215">
        <v>0</v>
      </c>
      <c r="F40" s="215">
        <v>398</v>
      </c>
      <c r="G40" s="215">
        <v>398</v>
      </c>
      <c r="H40" s="222">
        <v>398</v>
      </c>
      <c r="I40" s="217">
        <v>398</v>
      </c>
      <c r="K40" s="53"/>
      <c r="L40" s="58"/>
    </row>
    <row r="41" spans="1:12" ht="18.75" customHeight="1" x14ac:dyDescent="0.25">
      <c r="A41" s="223" t="s">
        <v>66</v>
      </c>
      <c r="B41" s="224"/>
      <c r="C41" s="225"/>
      <c r="D41" s="193" t="s">
        <v>67</v>
      </c>
      <c r="E41" s="218">
        <f>(E42)</f>
        <v>4167.5</v>
      </c>
      <c r="F41" s="218">
        <f>SUM(F43,F45)</f>
        <v>13407</v>
      </c>
      <c r="G41" s="215">
        <v>0</v>
      </c>
      <c r="H41" s="154"/>
      <c r="I41" s="226"/>
      <c r="K41" s="53"/>
      <c r="L41" s="58"/>
    </row>
    <row r="42" spans="1:12" ht="25.5" x14ac:dyDescent="0.25">
      <c r="A42" s="195" t="s">
        <v>58</v>
      </c>
      <c r="B42" s="196"/>
      <c r="C42" s="197"/>
      <c r="D42" s="198" t="s">
        <v>68</v>
      </c>
      <c r="E42" s="218">
        <f>SUM(E43,E45)</f>
        <v>4167.5</v>
      </c>
      <c r="F42" s="218">
        <f>SUM(F44,F46)</f>
        <v>13407</v>
      </c>
      <c r="G42" s="215">
        <v>0</v>
      </c>
      <c r="H42" s="154"/>
      <c r="I42" s="226"/>
      <c r="K42" s="53"/>
      <c r="L42" s="58"/>
    </row>
    <row r="43" spans="1:12" x14ac:dyDescent="0.25">
      <c r="A43" s="52">
        <v>3</v>
      </c>
      <c r="B43" s="227"/>
      <c r="C43" s="198"/>
      <c r="D43" s="203" t="s">
        <v>15</v>
      </c>
      <c r="E43" s="215">
        <f>(E44)</f>
        <v>4167.5</v>
      </c>
      <c r="F43" s="218">
        <f>(F44)</f>
        <v>3300</v>
      </c>
      <c r="G43" s="215">
        <v>0</v>
      </c>
      <c r="H43" s="154"/>
      <c r="I43" s="226"/>
      <c r="K43" s="53"/>
      <c r="L43" s="58"/>
    </row>
    <row r="44" spans="1:12" x14ac:dyDescent="0.25">
      <c r="A44" s="52">
        <v>32</v>
      </c>
      <c r="B44" s="227"/>
      <c r="C44" s="198"/>
      <c r="D44" s="203" t="s">
        <v>24</v>
      </c>
      <c r="E44" s="215">
        <v>4167.5</v>
      </c>
      <c r="F44" s="215">
        <v>3300</v>
      </c>
      <c r="G44" s="215">
        <v>0</v>
      </c>
      <c r="H44" s="154"/>
      <c r="I44" s="226"/>
      <c r="K44" s="53"/>
      <c r="L44" s="58"/>
    </row>
    <row r="45" spans="1:12" ht="25.5" x14ac:dyDescent="0.25">
      <c r="A45" s="205">
        <v>4</v>
      </c>
      <c r="B45" s="206"/>
      <c r="C45" s="207"/>
      <c r="D45" s="203" t="s">
        <v>73</v>
      </c>
      <c r="E45" s="215">
        <f>(E46)</f>
        <v>0</v>
      </c>
      <c r="F45" s="215">
        <f>(F46)</f>
        <v>10107</v>
      </c>
      <c r="G45" s="215">
        <v>0</v>
      </c>
      <c r="H45" s="154"/>
      <c r="I45" s="226"/>
      <c r="K45" s="53"/>
      <c r="L45" s="58"/>
    </row>
    <row r="46" spans="1:12" ht="25.5" x14ac:dyDescent="0.25">
      <c r="A46" s="208">
        <v>42</v>
      </c>
      <c r="B46" s="209"/>
      <c r="C46" s="210"/>
      <c r="D46" s="18" t="s">
        <v>72</v>
      </c>
      <c r="E46" s="215">
        <v>0</v>
      </c>
      <c r="F46" s="215">
        <v>10107</v>
      </c>
      <c r="G46" s="215">
        <v>0</v>
      </c>
      <c r="H46" s="154"/>
      <c r="I46" s="226"/>
      <c r="K46" s="53"/>
      <c r="L46" s="58"/>
    </row>
    <row r="47" spans="1:12" ht="25.5" x14ac:dyDescent="0.25">
      <c r="A47" s="208">
        <v>45</v>
      </c>
      <c r="B47" s="209"/>
      <c r="C47" s="210"/>
      <c r="D47" s="203" t="s">
        <v>65</v>
      </c>
      <c r="E47" s="215">
        <v>0</v>
      </c>
      <c r="F47" s="216">
        <v>0</v>
      </c>
      <c r="G47" s="215">
        <v>0</v>
      </c>
      <c r="H47" s="154"/>
      <c r="I47" s="226"/>
      <c r="K47" s="53"/>
      <c r="L47" s="58"/>
    </row>
    <row r="48" spans="1:12" x14ac:dyDescent="0.25">
      <c r="E48" s="49"/>
      <c r="F48" s="49"/>
      <c r="G48" s="49"/>
      <c r="H48" s="49"/>
      <c r="I48" s="49"/>
    </row>
    <row r="49" spans="5:9" x14ac:dyDescent="0.25">
      <c r="E49" s="49"/>
      <c r="F49" s="49"/>
      <c r="G49" s="49"/>
      <c r="H49" s="49"/>
      <c r="I49" s="49"/>
    </row>
    <row r="50" spans="5:9" x14ac:dyDescent="0.25">
      <c r="E50" s="49"/>
      <c r="F50" s="49"/>
      <c r="G50" s="49"/>
      <c r="H50" s="49"/>
      <c r="I50" s="49"/>
    </row>
    <row r="51" spans="5:9" x14ac:dyDescent="0.25">
      <c r="E51" s="49"/>
      <c r="F51" s="49"/>
      <c r="G51" s="49"/>
      <c r="H51" s="49"/>
      <c r="I51" s="49"/>
    </row>
    <row r="52" spans="5:9" x14ac:dyDescent="0.25">
      <c r="E52" s="49"/>
      <c r="F52" s="49"/>
      <c r="G52" s="49"/>
      <c r="H52" s="49"/>
      <c r="I52" s="49"/>
    </row>
    <row r="53" spans="5:9" x14ac:dyDescent="0.25">
      <c r="E53" s="49"/>
      <c r="F53" s="49"/>
      <c r="G53" s="49"/>
      <c r="H53" s="49"/>
      <c r="I53" s="49"/>
    </row>
    <row r="54" spans="5:9" x14ac:dyDescent="0.25">
      <c r="E54" s="49"/>
      <c r="F54" s="49"/>
      <c r="G54" s="49"/>
      <c r="H54" s="49"/>
      <c r="I54" s="49"/>
    </row>
    <row r="55" spans="5:9" x14ac:dyDescent="0.25">
      <c r="E55" s="49"/>
      <c r="F55" s="49"/>
      <c r="G55" s="49"/>
      <c r="H55" s="49"/>
      <c r="I55" s="49"/>
    </row>
    <row r="56" spans="5:9" x14ac:dyDescent="0.25">
      <c r="E56" s="49"/>
      <c r="F56" s="49"/>
      <c r="G56" s="49"/>
      <c r="H56" s="49"/>
      <c r="I56" s="49"/>
    </row>
    <row r="57" spans="5:9" x14ac:dyDescent="0.25">
      <c r="E57" s="49"/>
      <c r="F57" s="49"/>
      <c r="G57" s="49"/>
      <c r="H57" s="49"/>
      <c r="I57" s="49"/>
    </row>
    <row r="58" spans="5:9" x14ac:dyDescent="0.25">
      <c r="E58" s="49"/>
      <c r="F58" s="49"/>
      <c r="G58" s="49"/>
      <c r="H58" s="49"/>
      <c r="I58" s="49"/>
    </row>
    <row r="59" spans="5:9" x14ac:dyDescent="0.25">
      <c r="E59" s="49"/>
      <c r="F59" s="49"/>
      <c r="G59" s="49"/>
      <c r="H59" s="49"/>
      <c r="I59" s="49"/>
    </row>
    <row r="60" spans="5:9" x14ac:dyDescent="0.25">
      <c r="E60" s="49"/>
      <c r="F60" s="49"/>
      <c r="G60" s="49"/>
      <c r="H60" s="49"/>
      <c r="I60" s="49"/>
    </row>
  </sheetData>
  <mergeCells count="38">
    <mergeCell ref="A5:C5"/>
    <mergeCell ref="A6:C6"/>
    <mergeCell ref="A2:I2"/>
    <mergeCell ref="A4:C4"/>
    <mergeCell ref="A7:C7"/>
    <mergeCell ref="A12:C12"/>
    <mergeCell ref="A14:C14"/>
    <mergeCell ref="A13:C13"/>
    <mergeCell ref="A21:C21"/>
    <mergeCell ref="A8:C8"/>
    <mergeCell ref="A9:C9"/>
    <mergeCell ref="A10:C10"/>
    <mergeCell ref="A11:C11"/>
    <mergeCell ref="A22:C22"/>
    <mergeCell ref="A23:C23"/>
    <mergeCell ref="A18:C18"/>
    <mergeCell ref="A19:C19"/>
    <mergeCell ref="A20:C20"/>
    <mergeCell ref="A40:C40"/>
    <mergeCell ref="A33:C33"/>
    <mergeCell ref="A34:C34"/>
    <mergeCell ref="A24:C24"/>
    <mergeCell ref="A25:C25"/>
    <mergeCell ref="A26:C26"/>
    <mergeCell ref="A28:C28"/>
    <mergeCell ref="A29:C29"/>
    <mergeCell ref="A30:C30"/>
    <mergeCell ref="A32:C32"/>
    <mergeCell ref="A37:C37"/>
    <mergeCell ref="A35:C35"/>
    <mergeCell ref="A36:C36"/>
    <mergeCell ref="A38:C38"/>
    <mergeCell ref="A39:C39"/>
    <mergeCell ref="A42:C42"/>
    <mergeCell ref="A45:C45"/>
    <mergeCell ref="A46:C46"/>
    <mergeCell ref="A47:C47"/>
    <mergeCell ref="A41:C41"/>
  </mergeCells>
  <pageMargins left="0" right="0" top="0" bottom="0" header="0" footer="0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Microsoft</cp:lastModifiedBy>
  <cp:lastPrinted>2025-12-05T13:15:58Z</cp:lastPrinted>
  <dcterms:created xsi:type="dcterms:W3CDTF">2022-08-12T12:51:27Z</dcterms:created>
  <dcterms:modified xsi:type="dcterms:W3CDTF">2025-12-23T09:29:29Z</dcterms:modified>
</cp:coreProperties>
</file>